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v.intra.cciaa.net\vdi\redirect\cav0018\Desktop\"/>
    </mc:Choice>
  </mc:AlternateContent>
  <workbookProtection workbookPassword="C320" lockStructure="1"/>
  <bookViews>
    <workbookView xWindow="32760" yWindow="4800" windowWidth="23070" windowHeight="4845"/>
  </bookViews>
  <sheets>
    <sheet name="diritto variabile" sheetId="2" r:id="rId1"/>
    <sheet name="diritto fisso" sheetId="3" r:id="rId2"/>
  </sheets>
  <definedNames>
    <definedName name="_xlnm._FilterDatabase" localSheetId="1" hidden="1">'diritto fisso'!$A$28:$F$135</definedName>
    <definedName name="_xlnm._FilterDatabase" localSheetId="0" hidden="1">'diritto variabile'!$A$30:$F$137</definedName>
    <definedName name="_xlnm.Print_Area" localSheetId="1">'diritto fisso'!$A$1:$E$16</definedName>
    <definedName name="_xlnm.Print_Area" localSheetId="0">'diritto variabile'!$A$1:$H$25</definedName>
    <definedName name="ElencoCamere_1">'diritto fisso'!$A$31:$B$135</definedName>
    <definedName name="ElencoCamere_2">'diritto variabile'!$A$33:$B$137</definedName>
    <definedName name="ElencoTipoImpresa">'diritto fisso'!$A$20:$B$26</definedName>
    <definedName name="PresenzaSede_1">'diritto variabile'!$A$30:$A$31</definedName>
    <definedName name="PresenzaSede_2">'diritto fisso'!$A$28:$A$29</definedName>
  </definedNames>
  <calcPr calcId="162913"/>
</workbook>
</file>

<file path=xl/calcChain.xml><?xml version="1.0" encoding="utf-8"?>
<calcChain xmlns="http://schemas.openxmlformats.org/spreadsheetml/2006/main">
  <c r="C2" i="3" l="1"/>
  <c r="E1" i="2"/>
  <c r="C135" i="3"/>
  <c r="C134" i="3"/>
  <c r="F134" i="3"/>
  <c r="C133" i="3"/>
  <c r="C132" i="3"/>
  <c r="F132" i="3"/>
  <c r="C131" i="3"/>
  <c r="C130" i="3"/>
  <c r="C129" i="3"/>
  <c r="C128" i="3"/>
  <c r="F128" i="3"/>
  <c r="C127" i="3"/>
  <c r="C126" i="3"/>
  <c r="C125" i="3"/>
  <c r="C124" i="3"/>
  <c r="F124" i="3"/>
  <c r="C123" i="3"/>
  <c r="C122" i="3"/>
  <c r="F122" i="3"/>
  <c r="C121" i="3"/>
  <c r="C120" i="3"/>
  <c r="C119" i="3"/>
  <c r="C118" i="3"/>
  <c r="F118" i="3"/>
  <c r="C117" i="3"/>
  <c r="C116" i="3"/>
  <c r="C115" i="3"/>
  <c r="C114" i="3"/>
  <c r="F114" i="3"/>
  <c r="C113" i="3"/>
  <c r="F113" i="3"/>
  <c r="C112" i="3"/>
  <c r="C111" i="3"/>
  <c r="F111" i="3"/>
  <c r="C110" i="3"/>
  <c r="C109" i="3"/>
  <c r="C108" i="3"/>
  <c r="F108" i="3"/>
  <c r="C107" i="3"/>
  <c r="F107" i="3"/>
  <c r="C106" i="3"/>
  <c r="C105" i="3"/>
  <c r="C104" i="3"/>
  <c r="C103" i="3"/>
  <c r="C102" i="3"/>
  <c r="C101" i="3"/>
  <c r="C100" i="3"/>
  <c r="C99" i="3"/>
  <c r="F99" i="3"/>
  <c r="C98" i="3"/>
  <c r="C97" i="3"/>
  <c r="C96" i="3"/>
  <c r="C95" i="3"/>
  <c r="C94" i="3"/>
  <c r="F94" i="3"/>
  <c r="C93" i="3"/>
  <c r="C92" i="3"/>
  <c r="F92" i="3"/>
  <c r="C91" i="3"/>
  <c r="C90" i="3"/>
  <c r="F90" i="3"/>
  <c r="C89" i="3"/>
  <c r="C88" i="3"/>
  <c r="F88" i="3"/>
  <c r="C87" i="3"/>
  <c r="C86" i="3"/>
  <c r="F86" i="3"/>
  <c r="C85" i="3"/>
  <c r="C84" i="3"/>
  <c r="F84" i="3"/>
  <c r="C83" i="3"/>
  <c r="C82" i="3"/>
  <c r="C81" i="3"/>
  <c r="C80" i="3"/>
  <c r="C79" i="3"/>
  <c r="C78" i="3"/>
  <c r="C77" i="3"/>
  <c r="C76" i="3"/>
  <c r="C75" i="3"/>
  <c r="F75" i="3"/>
  <c r="C74" i="3"/>
  <c r="C73" i="3"/>
  <c r="C71" i="3"/>
  <c r="C70" i="3"/>
  <c r="C69" i="3"/>
  <c r="C68" i="3"/>
  <c r="C67" i="3"/>
  <c r="F67" i="3"/>
  <c r="C66" i="3"/>
  <c r="C65" i="3"/>
  <c r="C64" i="3"/>
  <c r="F64" i="3"/>
  <c r="C63" i="3"/>
  <c r="F63" i="3"/>
  <c r="C62" i="3"/>
  <c r="C61" i="3"/>
  <c r="C60" i="3"/>
  <c r="C59" i="3"/>
  <c r="F59" i="3"/>
  <c r="C58" i="3"/>
  <c r="C57" i="3"/>
  <c r="C56" i="3"/>
  <c r="F56" i="3"/>
  <c r="C55" i="3"/>
  <c r="C54" i="3"/>
  <c r="C53" i="3"/>
  <c r="C52" i="3"/>
  <c r="C51" i="3"/>
  <c r="F51" i="3"/>
  <c r="C50" i="3"/>
  <c r="C49" i="3"/>
  <c r="C48" i="3"/>
  <c r="C47" i="3"/>
  <c r="C46" i="3"/>
  <c r="F46" i="3"/>
  <c r="C45" i="3"/>
  <c r="F45" i="3"/>
  <c r="C44" i="3"/>
  <c r="F44" i="3"/>
  <c r="C43" i="3"/>
  <c r="C42" i="3"/>
  <c r="F42" i="3"/>
  <c r="C41" i="3"/>
  <c r="C40" i="3"/>
  <c r="C39" i="3"/>
  <c r="F39" i="3"/>
  <c r="C38" i="3"/>
  <c r="C37" i="3"/>
  <c r="C36" i="3"/>
  <c r="C35" i="3"/>
  <c r="C34" i="3"/>
  <c r="C33" i="3"/>
  <c r="C32" i="3"/>
  <c r="C31" i="3"/>
  <c r="F6" i="3"/>
  <c r="D6" i="3"/>
  <c r="E6" i="3"/>
  <c r="C6" i="2"/>
  <c r="D6" i="2"/>
  <c r="E6" i="2"/>
  <c r="C7" i="2"/>
  <c r="D7" i="2"/>
  <c r="C8" i="2"/>
  <c r="D8" i="2"/>
  <c r="C9" i="2"/>
  <c r="D9" i="2"/>
  <c r="C10" i="2"/>
  <c r="D10" i="2"/>
  <c r="C11" i="2"/>
  <c r="D11" i="2"/>
  <c r="C12" i="2"/>
  <c r="D12" i="2"/>
  <c r="D13" i="2"/>
  <c r="E13" i="2"/>
  <c r="G13" i="2"/>
  <c r="C33" i="2"/>
  <c r="C34" i="2"/>
  <c r="C35" i="2"/>
  <c r="C36" i="2"/>
  <c r="C37" i="2"/>
  <c r="C38" i="2"/>
  <c r="C39" i="2"/>
  <c r="C40" i="2"/>
  <c r="C41" i="2"/>
  <c r="F41" i="2"/>
  <c r="C42" i="2"/>
  <c r="C43" i="2"/>
  <c r="C44" i="2"/>
  <c r="F44" i="2"/>
  <c r="C45" i="2"/>
  <c r="C46" i="2"/>
  <c r="F46" i="2"/>
  <c r="C47" i="2"/>
  <c r="C48" i="2"/>
  <c r="F48" i="2"/>
  <c r="C49" i="2"/>
  <c r="C50" i="2"/>
  <c r="C51" i="2"/>
  <c r="C52" i="2"/>
  <c r="C53" i="2"/>
  <c r="F53" i="2"/>
  <c r="C54" i="2"/>
  <c r="C55" i="2"/>
  <c r="C56" i="2"/>
  <c r="C57" i="2"/>
  <c r="C58" i="2"/>
  <c r="F58" i="2"/>
  <c r="C59" i="2"/>
  <c r="C60" i="2"/>
  <c r="C61" i="2"/>
  <c r="F61" i="2"/>
  <c r="C62" i="2"/>
  <c r="C63" i="2"/>
  <c r="C64" i="2"/>
  <c r="C65" i="2"/>
  <c r="F65" i="2"/>
  <c r="C66" i="2"/>
  <c r="F66" i="2"/>
  <c r="C67" i="2"/>
  <c r="C68" i="2"/>
  <c r="C69" i="2"/>
  <c r="F69" i="2"/>
  <c r="C70" i="2"/>
  <c r="C71" i="2"/>
  <c r="C72" i="2"/>
  <c r="C73" i="2"/>
  <c r="C75" i="2"/>
  <c r="C76" i="2"/>
  <c r="C77" i="2"/>
  <c r="F77" i="2"/>
  <c r="C78" i="2"/>
  <c r="C79" i="2"/>
  <c r="C80" i="2"/>
  <c r="C81" i="2"/>
  <c r="C82" i="2"/>
  <c r="C83" i="2"/>
  <c r="C84" i="2"/>
  <c r="C85" i="2"/>
  <c r="C86" i="2"/>
  <c r="F86" i="2"/>
  <c r="C87" i="2"/>
  <c r="C88" i="2"/>
  <c r="F88" i="2"/>
  <c r="C89" i="2"/>
  <c r="C90" i="2"/>
  <c r="F90" i="2"/>
  <c r="C91" i="2"/>
  <c r="C92" i="2"/>
  <c r="F92" i="2"/>
  <c r="C93" i="2"/>
  <c r="C94" i="2"/>
  <c r="F94" i="2"/>
  <c r="C95" i="2"/>
  <c r="C96" i="2"/>
  <c r="F96" i="2"/>
  <c r="C97" i="2"/>
  <c r="C98" i="2"/>
  <c r="C99" i="2"/>
  <c r="C100" i="2"/>
  <c r="C101" i="2"/>
  <c r="F101" i="2"/>
  <c r="C102" i="2"/>
  <c r="C103" i="2"/>
  <c r="C104" i="2"/>
  <c r="C105" i="2"/>
  <c r="C106" i="2"/>
  <c r="C107" i="2"/>
  <c r="C108" i="2"/>
  <c r="C109" i="2"/>
  <c r="F109" i="2"/>
  <c r="C110" i="2"/>
  <c r="F110" i="2"/>
  <c r="C111" i="2"/>
  <c r="C112" i="2"/>
  <c r="C113" i="2"/>
  <c r="F113" i="2"/>
  <c r="C114" i="2"/>
  <c r="C115" i="2"/>
  <c r="F115" i="2"/>
  <c r="C116" i="2"/>
  <c r="F116" i="2"/>
  <c r="C117" i="2"/>
  <c r="C118" i="2"/>
  <c r="C119" i="2"/>
  <c r="C120" i="2"/>
  <c r="F120" i="2"/>
  <c r="C121" i="2"/>
  <c r="C122" i="2"/>
  <c r="C123" i="2"/>
  <c r="C124" i="2"/>
  <c r="F124" i="2"/>
  <c r="C125" i="2"/>
  <c r="C126" i="2"/>
  <c r="F126" i="2"/>
  <c r="C127" i="2"/>
  <c r="C128" i="2"/>
  <c r="C129" i="2"/>
  <c r="C130" i="2"/>
  <c r="F130" i="2"/>
  <c r="C131" i="2"/>
  <c r="C132" i="2"/>
  <c r="C133" i="2"/>
  <c r="C134" i="2"/>
  <c r="F134" i="2"/>
  <c r="C135" i="2"/>
  <c r="C136" i="2"/>
  <c r="F136" i="2"/>
  <c r="C137" i="2"/>
  <c r="D2" i="3"/>
  <c r="D5" i="3"/>
  <c r="A8" i="3"/>
  <c r="G6" i="2"/>
  <c r="E7" i="2"/>
  <c r="G7" i="2"/>
  <c r="E8" i="2"/>
  <c r="G8" i="2"/>
  <c r="E9" i="2"/>
  <c r="G9" i="2"/>
  <c r="E10" i="2"/>
  <c r="G10" i="2"/>
  <c r="E11" i="2"/>
  <c r="G11" i="2"/>
  <c r="E12" i="2"/>
  <c r="G12" i="2"/>
  <c r="F47" i="2"/>
  <c r="G14" i="2"/>
  <c r="G15" i="2"/>
  <c r="H14" i="2"/>
  <c r="H15" i="2"/>
  <c r="H16" i="2"/>
  <c r="G16" i="2"/>
  <c r="G17" i="2"/>
  <c r="G18" i="2"/>
  <c r="G19" i="2"/>
  <c r="G20" i="2"/>
  <c r="E7" i="3"/>
  <c r="C3" i="3"/>
  <c r="D7" i="3"/>
  <c r="D8" i="3"/>
  <c r="D9" i="3"/>
  <c r="D10" i="3"/>
  <c r="D11" i="3"/>
  <c r="D12" i="3"/>
  <c r="D13" i="3"/>
  <c r="D14" i="3"/>
  <c r="D15" i="3"/>
  <c r="D16" i="3"/>
  <c r="E2" i="2"/>
  <c r="G21" i="2" s="1"/>
  <c r="G22" i="2" s="1"/>
  <c r="G23" i="2" s="1"/>
  <c r="G25" i="2" l="1"/>
  <c r="G24" i="2"/>
</calcChain>
</file>

<file path=xl/sharedStrings.xml><?xml version="1.0" encoding="utf-8"?>
<sst xmlns="http://schemas.openxmlformats.org/spreadsheetml/2006/main" count="641" uniqueCount="279">
  <si>
    <t>scaglioni</t>
  </si>
  <si>
    <t>ripartizione</t>
  </si>
  <si>
    <t>aliquote</t>
  </si>
  <si>
    <t>UL nazionale</t>
  </si>
  <si>
    <t>fino a</t>
  </si>
  <si>
    <t>oltre</t>
  </si>
  <si>
    <t>sede nazionale</t>
  </si>
  <si>
    <t>no</t>
  </si>
  <si>
    <t>arrotondamento al 2º decimale</t>
  </si>
  <si>
    <t>arrotondamento a 0 decimali</t>
  </si>
  <si>
    <t>FI</t>
  </si>
  <si>
    <t>impresa individuale sezione speciale</t>
  </si>
  <si>
    <t>società semplice agricola</t>
  </si>
  <si>
    <t>società semplice non agricola</t>
  </si>
  <si>
    <t>tipo di impresa</t>
  </si>
  <si>
    <t>si</t>
  </si>
  <si>
    <t>società tra avvocati</t>
  </si>
  <si>
    <t>Torino</t>
  </si>
  <si>
    <t>TO</t>
  </si>
  <si>
    <t>Agrigento</t>
  </si>
  <si>
    <t>AG</t>
  </si>
  <si>
    <t>Vercelli</t>
  </si>
  <si>
    <t>VC</t>
  </si>
  <si>
    <t>Alessandria</t>
  </si>
  <si>
    <t>AL</t>
  </si>
  <si>
    <t>Novara</t>
  </si>
  <si>
    <t>NO</t>
  </si>
  <si>
    <t>Ancona</t>
  </si>
  <si>
    <t>AN</t>
  </si>
  <si>
    <t>Cuneo</t>
  </si>
  <si>
    <t>CN</t>
  </si>
  <si>
    <t>Aosta</t>
  </si>
  <si>
    <t>AO</t>
  </si>
  <si>
    <t>Asti</t>
  </si>
  <si>
    <t>AT</t>
  </si>
  <si>
    <t>Arezzo</t>
  </si>
  <si>
    <t>AR</t>
  </si>
  <si>
    <t>Ascoli Piceno</t>
  </si>
  <si>
    <t>AP</t>
  </si>
  <si>
    <t>Biella</t>
  </si>
  <si>
    <t>BI</t>
  </si>
  <si>
    <t>VB</t>
  </si>
  <si>
    <t>Avellino</t>
  </si>
  <si>
    <t>AV</t>
  </si>
  <si>
    <t>Bari</t>
  </si>
  <si>
    <t>BA</t>
  </si>
  <si>
    <t>Varese</t>
  </si>
  <si>
    <t>VA</t>
  </si>
  <si>
    <t>Belluno</t>
  </si>
  <si>
    <t>BL</t>
  </si>
  <si>
    <t>Como</t>
  </si>
  <si>
    <t>CO</t>
  </si>
  <si>
    <t>Benevento</t>
  </si>
  <si>
    <t>BN</t>
  </si>
  <si>
    <t>Sondrio</t>
  </si>
  <si>
    <t>SO</t>
  </si>
  <si>
    <t>Bergamo</t>
  </si>
  <si>
    <t>BG</t>
  </si>
  <si>
    <t>Milano</t>
  </si>
  <si>
    <t>MI</t>
  </si>
  <si>
    <t>Bologna</t>
  </si>
  <si>
    <t>BO</t>
  </si>
  <si>
    <t>Brescia</t>
  </si>
  <si>
    <t>BS</t>
  </si>
  <si>
    <t>BZ</t>
  </si>
  <si>
    <t>Pavia</t>
  </si>
  <si>
    <t>PV</t>
  </si>
  <si>
    <t>Cremona</t>
  </si>
  <si>
    <t>CR</t>
  </si>
  <si>
    <t>Brindisi</t>
  </si>
  <si>
    <t>BR</t>
  </si>
  <si>
    <t>Mantova</t>
  </si>
  <si>
    <t>MN</t>
  </si>
  <si>
    <t>Cagliari</t>
  </si>
  <si>
    <t>CA</t>
  </si>
  <si>
    <t>Lecco</t>
  </si>
  <si>
    <t>LC</t>
  </si>
  <si>
    <t>Caltanissetta</t>
  </si>
  <si>
    <t>CL</t>
  </si>
  <si>
    <t>Lodi</t>
  </si>
  <si>
    <t>LO</t>
  </si>
  <si>
    <t>Campobasso</t>
  </si>
  <si>
    <t>CB</t>
  </si>
  <si>
    <t>Trento</t>
  </si>
  <si>
    <t>TN</t>
  </si>
  <si>
    <t>Caserta</t>
  </si>
  <si>
    <t>CE</t>
  </si>
  <si>
    <t>Verona</t>
  </si>
  <si>
    <t>VR</t>
  </si>
  <si>
    <t>Catania</t>
  </si>
  <si>
    <t>CT</t>
  </si>
  <si>
    <t>Vicenza</t>
  </si>
  <si>
    <t>VI</t>
  </si>
  <si>
    <t>Catanzaro</t>
  </si>
  <si>
    <t>CZ</t>
  </si>
  <si>
    <t>Chieti</t>
  </si>
  <si>
    <t>CH</t>
  </si>
  <si>
    <t>Treviso</t>
  </si>
  <si>
    <t>TV</t>
  </si>
  <si>
    <t>Venezia</t>
  </si>
  <si>
    <t>VE</t>
  </si>
  <si>
    <t>Cosenza</t>
  </si>
  <si>
    <t>CS</t>
  </si>
  <si>
    <t>Padova</t>
  </si>
  <si>
    <t>PD</t>
  </si>
  <si>
    <t>Rovigo</t>
  </si>
  <si>
    <t>RO</t>
  </si>
  <si>
    <t>Crotone</t>
  </si>
  <si>
    <t>KR</t>
  </si>
  <si>
    <t>Udine</t>
  </si>
  <si>
    <t>UD</t>
  </si>
  <si>
    <t>Gorizia</t>
  </si>
  <si>
    <t>GO</t>
  </si>
  <si>
    <t>Enna</t>
  </si>
  <si>
    <t>EN</t>
  </si>
  <si>
    <t>Trieste</t>
  </si>
  <si>
    <t>TS</t>
  </si>
  <si>
    <t>Ferrara</t>
  </si>
  <si>
    <t>FE</t>
  </si>
  <si>
    <t>Pordenone</t>
  </si>
  <si>
    <t>PN</t>
  </si>
  <si>
    <t>Firenze</t>
  </si>
  <si>
    <t>Imperia</t>
  </si>
  <si>
    <t>IM</t>
  </si>
  <si>
    <t>Foggia</t>
  </si>
  <si>
    <t>FG</t>
  </si>
  <si>
    <t>Savona</t>
  </si>
  <si>
    <t>SV</t>
  </si>
  <si>
    <t>FC</t>
  </si>
  <si>
    <t>Genova</t>
  </si>
  <si>
    <t>GE</t>
  </si>
  <si>
    <t>Frosinone</t>
  </si>
  <si>
    <t>FR</t>
  </si>
  <si>
    <t>La Spezia</t>
  </si>
  <si>
    <t>SP</t>
  </si>
  <si>
    <t>Piacenza</t>
  </si>
  <si>
    <t>PC</t>
  </si>
  <si>
    <t>Parma</t>
  </si>
  <si>
    <t>Grosseto</t>
  </si>
  <si>
    <t>GR</t>
  </si>
  <si>
    <t>RE</t>
  </si>
  <si>
    <t>Modena</t>
  </si>
  <si>
    <t>MO</t>
  </si>
  <si>
    <t>Isernia</t>
  </si>
  <si>
    <t>IS</t>
  </si>
  <si>
    <t>L'Aquila</t>
  </si>
  <si>
    <t>AQ</t>
  </si>
  <si>
    <t>Ravenna</t>
  </si>
  <si>
    <t>RA</t>
  </si>
  <si>
    <t>Latina</t>
  </si>
  <si>
    <t>LT</t>
  </si>
  <si>
    <t>Lecce</t>
  </si>
  <si>
    <t>LE</t>
  </si>
  <si>
    <t>Rimini</t>
  </si>
  <si>
    <t>RN</t>
  </si>
  <si>
    <t>MS</t>
  </si>
  <si>
    <t>Livorno</t>
  </si>
  <si>
    <t>LI</t>
  </si>
  <si>
    <t>Lucca</t>
  </si>
  <si>
    <t>LU</t>
  </si>
  <si>
    <t>Pistoia</t>
  </si>
  <si>
    <t>PT</t>
  </si>
  <si>
    <t>Macerata</t>
  </si>
  <si>
    <t>MC</t>
  </si>
  <si>
    <t>Pisa</t>
  </si>
  <si>
    <t>PI</t>
  </si>
  <si>
    <t>Matera</t>
  </si>
  <si>
    <t>MT</t>
  </si>
  <si>
    <t>Siena</t>
  </si>
  <si>
    <t>SI</t>
  </si>
  <si>
    <t>Messina</t>
  </si>
  <si>
    <t>ME</t>
  </si>
  <si>
    <t>Prato</t>
  </si>
  <si>
    <t>PO</t>
  </si>
  <si>
    <t>Perugia</t>
  </si>
  <si>
    <t>PG</t>
  </si>
  <si>
    <t>Terni</t>
  </si>
  <si>
    <t>TR</t>
  </si>
  <si>
    <t>Napoli</t>
  </si>
  <si>
    <t>NA</t>
  </si>
  <si>
    <t>Pesaro e Urbino</t>
  </si>
  <si>
    <t>PU</t>
  </si>
  <si>
    <t>Nuoro</t>
  </si>
  <si>
    <t>NU</t>
  </si>
  <si>
    <t>Viterbo</t>
  </si>
  <si>
    <t>VT</t>
  </si>
  <si>
    <t>Oristano</t>
  </si>
  <si>
    <t>OR</t>
  </si>
  <si>
    <t>Rieti</t>
  </si>
  <si>
    <t>RI</t>
  </si>
  <si>
    <t>Roma</t>
  </si>
  <si>
    <t>RM</t>
  </si>
  <si>
    <t>Palermo</t>
  </si>
  <si>
    <t>Teramo</t>
  </si>
  <si>
    <t>TE</t>
  </si>
  <si>
    <t>Pescara</t>
  </si>
  <si>
    <t>PE</t>
  </si>
  <si>
    <t>Potenza</t>
  </si>
  <si>
    <t>PZ</t>
  </si>
  <si>
    <t>Ragusa</t>
  </si>
  <si>
    <t>RG</t>
  </si>
  <si>
    <t>Salerno</t>
  </si>
  <si>
    <t>SA</t>
  </si>
  <si>
    <t>RC</t>
  </si>
  <si>
    <t>Taranto</t>
  </si>
  <si>
    <t>TA</t>
  </si>
  <si>
    <t>Sassari</t>
  </si>
  <si>
    <t>SS</t>
  </si>
  <si>
    <t>Siracusa</t>
  </si>
  <si>
    <t>SR</t>
  </si>
  <si>
    <t>Vibo Valentia</t>
  </si>
  <si>
    <t>VV</t>
  </si>
  <si>
    <t>Trapani</t>
  </si>
  <si>
    <t>TP</t>
  </si>
  <si>
    <t>importo sede nazionale+numero UL*importo UL nazionale</t>
  </si>
  <si>
    <t>presenza sede</t>
  </si>
  <si>
    <t>numero UL presenti</t>
  </si>
  <si>
    <t>Bolzano</t>
  </si>
  <si>
    <t>Forli Cesena</t>
  </si>
  <si>
    <t>Massa Carrara</t>
  </si>
  <si>
    <t>Reggio Calabria</t>
  </si>
  <si>
    <t>Reggio Emilia</t>
  </si>
  <si>
    <t>Fermo</t>
  </si>
  <si>
    <t>Verbano Cusio Ossola</t>
  </si>
  <si>
    <t>impresa estera</t>
  </si>
  <si>
    <t>calcolo</t>
  </si>
  <si>
    <t>MB</t>
  </si>
  <si>
    <t>impresa individuale sezione ordinaria</t>
  </si>
  <si>
    <t>associazione/fondazione o altro soggetto solo REA</t>
  </si>
  <si>
    <t>PR</t>
  </si>
  <si>
    <t>Monza e Brianza</t>
  </si>
  <si>
    <t>FM</t>
  </si>
  <si>
    <t>importi nazionali 2014</t>
  </si>
  <si>
    <t>Venezia Giulia</t>
  </si>
  <si>
    <t>Riviere di Liguria</t>
  </si>
  <si>
    <t>della Maremma e del Tirreno</t>
  </si>
  <si>
    <t>provincia di ubicazione</t>
  </si>
  <si>
    <t>Valdostana delle imprese e delle professioni</t>
  </si>
  <si>
    <t>del Molise</t>
  </si>
  <si>
    <t>PROVINCIA</t>
  </si>
  <si>
    <t>MAGGIORAZIONE</t>
  </si>
  <si>
    <t>SIGLA PR</t>
  </si>
  <si>
    <t>CAMERA</t>
  </si>
  <si>
    <t>della Romagna</t>
  </si>
  <si>
    <t xml:space="preserve"> </t>
  </si>
  <si>
    <t>applicazione della maggiorazione camerale e arrotondamento al 5º decimale</t>
  </si>
  <si>
    <t>Forlì Cesena</t>
  </si>
  <si>
    <t>di Chieti e Pescara</t>
  </si>
  <si>
    <t>di Como-Lecco</t>
  </si>
  <si>
    <t>di Milano Monza Brianza Lodi</t>
  </si>
  <si>
    <t>di Palermo ed Enna</t>
  </si>
  <si>
    <t>di Pordenone - Udine</t>
  </si>
  <si>
    <t>di Treviso - Belluno</t>
  </si>
  <si>
    <t>di Venezia Rovigo Delta Lagunare</t>
  </si>
  <si>
    <t>del Sud Est Sicilia</t>
  </si>
  <si>
    <t>di Arezzo - Siena</t>
  </si>
  <si>
    <t>delle Marche</t>
  </si>
  <si>
    <t>della Basilicata</t>
  </si>
  <si>
    <t>abbattimento del 50% previsto dall'art. 28 della L. 114/2014</t>
  </si>
  <si>
    <t>di Alessandria e Asti</t>
  </si>
  <si>
    <t>di Pistoia - Prato</t>
  </si>
  <si>
    <t>dell'Umbria</t>
  </si>
  <si>
    <t>di Frosinone - Latina</t>
  </si>
  <si>
    <t>del Gran Sasso</t>
  </si>
  <si>
    <t>di Cagliari - Oristano</t>
  </si>
  <si>
    <t>di Rieti Viterbo</t>
  </si>
  <si>
    <t>della Toscana Nord-Ovest</t>
  </si>
  <si>
    <t>di Ferrara e Ravenna</t>
  </si>
  <si>
    <t>di Catanzaro Crotone e Vibo Valentia</t>
  </si>
  <si>
    <t>Irpinia Sannio</t>
  </si>
  <si>
    <t>Monterosa laghi Alto Piemonte</t>
  </si>
  <si>
    <t>di Brindisi Taranto</t>
  </si>
  <si>
    <t>di Agrigento Caltanisetta e Trapani</t>
  </si>
  <si>
    <t>di Cremona Mantova e Pavia</t>
  </si>
  <si>
    <t>PA</t>
  </si>
  <si>
    <t>fatturato 2025</t>
  </si>
  <si>
    <t>1) diritto 2026 - quota nazionale</t>
  </si>
  <si>
    <t>2) diritto 2026 - quota maggiorazione camerale</t>
  </si>
  <si>
    <t>3) diritto 2026 = quota nazionale (1) + quota maggiorazione camerale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</si>
</sst>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€&quot;\ * #,##0.00_-;\-&quot;€&quot;\ * #,##0.00_-;_-&quot;€&quot;\ * &quot;-&quot;??_-;_-@_-"/>
    <numFmt numFmtId="165" formatCode="0.0000%"/>
    <numFmt numFmtId="166" formatCode="#,##0.00000"/>
    <numFmt numFmtId="167" formatCode="_-&quot;€&quot;\ * #,##0.0000000_-;\-&quot;€&quot;\ * #,##0.0000000_-;_-&quot;€&quot;\ * &quot;-&quot;???????_-;_-@_-"/>
    <numFmt numFmtId="168" formatCode="&quot;€&quot;\ #,##0.00"/>
    <numFmt numFmtId="169" formatCode="_-&quot;€&quot;\ * #,##0.00000_-;\-&quot;€&quot;\ * #,##0.00000_-;_-&quot;€&quot;\ * &quot;-&quot;?????_-;_-@_-"/>
    <numFmt numFmtId="170" formatCode="&quot;€&quot;\ #,##0.00000"/>
    <numFmt numFmtId="171" formatCode="#,##0.00_ ;\-#,##0.00\ "/>
    <numFmt numFmtId="172" formatCode="#,##0.000000\ &quot;€&quot;"/>
  </numFmts>
  <fonts count="25" x14ac:knownFonts="1">
    <font>
      <sz val="10"/>
      <name val="Arial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3F9A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0" borderId="2" applyNumberFormat="0" applyFill="0" applyAlignment="0" applyProtection="0"/>
    <xf numFmtId="0" fontId="11" fillId="17" borderId="3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2" fillId="7" borderId="1" applyNumberFormat="0" applyAlignment="0" applyProtection="0"/>
    <xf numFmtId="0" fontId="13" fillId="22" borderId="0" applyNumberFormat="0" applyBorder="0" applyAlignment="0" applyProtection="0"/>
    <xf numFmtId="0" fontId="5" fillId="0" borderId="0"/>
    <xf numFmtId="0" fontId="4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</cellStyleXfs>
  <cellXfs count="109">
    <xf numFmtId="0" fontId="0" fillId="0" borderId="0" xfId="0"/>
    <xf numFmtId="0" fontId="0" fillId="24" borderId="0" xfId="0" applyFill="1"/>
    <xf numFmtId="0" fontId="0" fillId="25" borderId="0" xfId="0" applyFill="1"/>
    <xf numFmtId="164" fontId="0" fillId="26" borderId="10" xfId="0" applyNumberFormat="1" applyFill="1" applyBorder="1"/>
    <xf numFmtId="0" fontId="0" fillId="27" borderId="0" xfId="0" applyFill="1"/>
    <xf numFmtId="0" fontId="1" fillId="28" borderId="11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4" fontId="3" fillId="27" borderId="12" xfId="0" applyNumberFormat="1" applyFont="1" applyFill="1" applyBorder="1" applyAlignment="1">
      <alignment vertical="center"/>
    </xf>
    <xf numFmtId="4" fontId="3" fillId="27" borderId="11" xfId="0" applyNumberFormat="1" applyFont="1" applyFill="1" applyBorder="1" applyAlignment="1">
      <alignment horizontal="center" vertical="center"/>
    </xf>
    <xf numFmtId="4" fontId="3" fillId="26" borderId="12" xfId="0" applyNumberFormat="1" applyFont="1" applyFill="1" applyBorder="1" applyAlignment="1">
      <alignment vertical="center"/>
    </xf>
    <xf numFmtId="4" fontId="3" fillId="26" borderId="11" xfId="0" applyNumberFormat="1" applyFont="1" applyFill="1" applyBorder="1" applyAlignment="1">
      <alignment horizontal="center" vertical="center"/>
    </xf>
    <xf numFmtId="0" fontId="0" fillId="25" borderId="13" xfId="0" applyFill="1" applyBorder="1" applyAlignment="1"/>
    <xf numFmtId="4" fontId="2" fillId="29" borderId="11" xfId="0" applyNumberFormat="1" applyFont="1" applyFill="1" applyBorder="1" applyAlignment="1">
      <alignment horizontal="center" vertical="center"/>
    </xf>
    <xf numFmtId="0" fontId="0" fillId="28" borderId="0" xfId="0" applyFill="1"/>
    <xf numFmtId="4" fontId="0" fillId="28" borderId="14" xfId="0" applyNumberFormat="1" applyFill="1" applyBorder="1" applyAlignment="1">
      <alignment vertical="center"/>
    </xf>
    <xf numFmtId="171" fontId="0" fillId="30" borderId="10" xfId="0" applyNumberFormat="1" applyFill="1" applyBorder="1"/>
    <xf numFmtId="165" fontId="0" fillId="30" borderId="10" xfId="0" applyNumberFormat="1" applyFill="1" applyBorder="1"/>
    <xf numFmtId="0" fontId="0" fillId="31" borderId="0" xfId="0" applyFill="1"/>
    <xf numFmtId="0" fontId="4" fillId="32" borderId="0" xfId="0" applyFont="1" applyFill="1"/>
    <xf numFmtId="0" fontId="4" fillId="33" borderId="0" xfId="0" applyFont="1" applyFill="1"/>
    <xf numFmtId="167" fontId="0" fillId="27" borderId="10" xfId="0" applyNumberFormat="1" applyFill="1" applyBorder="1" applyAlignment="1">
      <alignment vertical="center"/>
    </xf>
    <xf numFmtId="164" fontId="0" fillId="26" borderId="10" xfId="0" applyNumberFormat="1" applyFill="1" applyBorder="1" applyAlignment="1"/>
    <xf numFmtId="1" fontId="2" fillId="34" borderId="10" xfId="0" applyNumberFormat="1" applyFont="1" applyFill="1" applyBorder="1" applyAlignment="1" applyProtection="1">
      <alignment horizontal="center" vertical="center"/>
      <protection locked="0"/>
    </xf>
    <xf numFmtId="1" fontId="2" fillId="34" borderId="15" xfId="0" applyNumberFormat="1" applyFont="1" applyFill="1" applyBorder="1" applyAlignment="1" applyProtection="1">
      <alignment horizontal="center" vertical="center"/>
      <protection locked="0"/>
    </xf>
    <xf numFmtId="164" fontId="2" fillId="34" borderId="10" xfId="0" applyNumberFormat="1" applyFont="1" applyFill="1" applyBorder="1" applyAlignment="1" applyProtection="1">
      <alignment horizontal="center" vertical="center"/>
      <protection locked="0"/>
    </xf>
    <xf numFmtId="0" fontId="1" fillId="27" borderId="16" xfId="0" applyFont="1" applyFill="1" applyBorder="1" applyAlignment="1">
      <alignment horizontal="center" vertical="center"/>
    </xf>
    <xf numFmtId="0" fontId="1" fillId="27" borderId="17" xfId="0" applyFont="1" applyFill="1" applyBorder="1" applyAlignment="1">
      <alignment horizontal="center" vertical="center"/>
    </xf>
    <xf numFmtId="0" fontId="1" fillId="27" borderId="18" xfId="0" applyFont="1" applyFill="1" applyBorder="1" applyAlignment="1">
      <alignment horizontal="center" vertical="center"/>
    </xf>
    <xf numFmtId="164" fontId="0" fillId="30" borderId="10" xfId="0" applyNumberFormat="1" applyFill="1" applyBorder="1" applyProtection="1">
      <protection hidden="1"/>
    </xf>
    <xf numFmtId="169" fontId="0" fillId="30" borderId="10" xfId="0" applyNumberFormat="1" applyFill="1" applyBorder="1" applyProtection="1">
      <protection hidden="1"/>
    </xf>
    <xf numFmtId="170" fontId="2" fillId="35" borderId="16" xfId="0" applyNumberFormat="1" applyFont="1" applyFill="1" applyBorder="1" applyAlignment="1" applyProtection="1">
      <alignment horizontal="center" vertical="center"/>
      <protection hidden="1"/>
    </xf>
    <xf numFmtId="10" fontId="2" fillId="36" borderId="10" xfId="0" applyNumberFormat="1" applyFont="1" applyFill="1" applyBorder="1" applyAlignment="1" applyProtection="1">
      <alignment horizontal="center" vertical="center"/>
      <protection hidden="1"/>
    </xf>
    <xf numFmtId="166" fontId="2" fillId="35" borderId="16" xfId="0" applyNumberFormat="1" applyFont="1" applyFill="1" applyBorder="1" applyAlignment="1" applyProtection="1">
      <alignment horizontal="center" vertical="center"/>
      <protection hidden="1"/>
    </xf>
    <xf numFmtId="168" fontId="2" fillId="24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24" borderId="0" xfId="0" applyFont="1" applyFill="1"/>
    <xf numFmtId="9" fontId="4" fillId="28" borderId="0" xfId="0" applyNumberFormat="1" applyFont="1" applyFill="1" applyBorder="1"/>
    <xf numFmtId="0" fontId="6" fillId="28" borderId="0" xfId="30" applyFont="1" applyFill="1" applyBorder="1" applyAlignment="1">
      <alignment horizontal="center" wrapText="1"/>
    </xf>
    <xf numFmtId="0" fontId="0" fillId="30" borderId="18" xfId="0" applyFill="1" applyBorder="1"/>
    <xf numFmtId="164" fontId="0" fillId="30" borderId="18" xfId="0" applyNumberFormat="1" applyFill="1" applyBorder="1"/>
    <xf numFmtId="0" fontId="0" fillId="30" borderId="10" xfId="0" applyFill="1" applyBorder="1"/>
    <xf numFmtId="164" fontId="0" fillId="30" borderId="10" xfId="0" applyNumberFormat="1" applyFill="1" applyBorder="1"/>
    <xf numFmtId="0" fontId="0" fillId="30" borderId="16" xfId="0" applyFill="1" applyBorder="1"/>
    <xf numFmtId="4" fontId="0" fillId="30" borderId="12" xfId="0" applyNumberFormat="1" applyFill="1" applyBorder="1" applyAlignment="1">
      <alignment horizontal="left"/>
    </xf>
    <xf numFmtId="0" fontId="0" fillId="30" borderId="11" xfId="0" applyFill="1" applyBorder="1" applyAlignment="1">
      <alignment horizontal="left"/>
    </xf>
    <xf numFmtId="1" fontId="2" fillId="25" borderId="11" xfId="0" applyNumberFormat="1" applyFont="1" applyFill="1" applyBorder="1" applyAlignment="1">
      <alignment horizontal="center" vertical="center"/>
    </xf>
    <xf numFmtId="0" fontId="1" fillId="27" borderId="19" xfId="0" applyFont="1" applyFill="1" applyBorder="1" applyAlignment="1">
      <alignment horizontal="center" vertical="center"/>
    </xf>
    <xf numFmtId="10" fontId="2" fillId="25" borderId="11" xfId="0" applyNumberFormat="1" applyFont="1" applyFill="1" applyBorder="1" applyAlignment="1">
      <alignment horizontal="center" vertical="center"/>
    </xf>
    <xf numFmtId="4" fontId="3" fillId="26" borderId="12" xfId="0" applyNumberFormat="1" applyFont="1" applyFill="1" applyBorder="1" applyAlignment="1" applyProtection="1">
      <alignment vertical="center"/>
      <protection hidden="1"/>
    </xf>
    <xf numFmtId="170" fontId="2" fillId="35" borderId="20" xfId="0" applyNumberFormat="1" applyFont="1" applyFill="1" applyBorder="1" applyAlignment="1" applyProtection="1">
      <alignment horizontal="center" vertical="center"/>
      <protection hidden="1"/>
    </xf>
    <xf numFmtId="168" fontId="2" fillId="24" borderId="16" xfId="0" applyNumberFormat="1" applyFont="1" applyFill="1" applyBorder="1" applyAlignment="1" applyProtection="1">
      <alignment horizontal="center" vertical="center"/>
      <protection locked="0"/>
    </xf>
    <xf numFmtId="170" fontId="2" fillId="35" borderId="10" xfId="0" applyNumberFormat="1" applyFont="1" applyFill="1" applyBorder="1" applyAlignment="1" applyProtection="1">
      <alignment horizontal="center" vertical="center"/>
      <protection hidden="1"/>
    </xf>
    <xf numFmtId="4" fontId="3" fillId="37" borderId="12" xfId="0" applyNumberFormat="1" applyFont="1" applyFill="1" applyBorder="1" applyAlignment="1">
      <alignment vertical="center"/>
    </xf>
    <xf numFmtId="4" fontId="3" fillId="37" borderId="11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0" fontId="0" fillId="38" borderId="0" xfId="0" applyFill="1"/>
    <xf numFmtId="0" fontId="4" fillId="38" borderId="0" xfId="0" applyFont="1" applyFill="1"/>
    <xf numFmtId="4" fontId="3" fillId="27" borderId="20" xfId="0" applyNumberFormat="1" applyFont="1" applyFill="1" applyBorder="1" applyAlignment="1">
      <alignment vertical="center"/>
    </xf>
    <xf numFmtId="4" fontId="3" fillId="27" borderId="21" xfId="0" applyNumberFormat="1" applyFont="1" applyFill="1" applyBorder="1" applyAlignment="1">
      <alignment horizontal="center" vertical="center"/>
    </xf>
    <xf numFmtId="4" fontId="2" fillId="29" borderId="13" xfId="0" applyNumberFormat="1" applyFont="1" applyFill="1" applyBorder="1" applyAlignment="1">
      <alignment horizontal="center" vertical="center"/>
    </xf>
    <xf numFmtId="4" fontId="2" fillId="29" borderId="14" xfId="0" applyNumberFormat="1" applyFont="1" applyFill="1" applyBorder="1" applyAlignment="1">
      <alignment vertical="center" wrapText="1"/>
    </xf>
    <xf numFmtId="172" fontId="0" fillId="24" borderId="0" xfId="0" applyNumberFormat="1" applyFill="1"/>
    <xf numFmtId="0" fontId="0" fillId="24" borderId="0" xfId="0" applyFill="1" applyProtection="1"/>
    <xf numFmtId="4" fontId="2" fillId="29" borderId="12" xfId="0" applyNumberFormat="1" applyFont="1" applyFill="1" applyBorder="1" applyAlignment="1" applyProtection="1">
      <alignment vertical="center"/>
      <protection hidden="1"/>
    </xf>
    <xf numFmtId="4" fontId="2" fillId="29" borderId="15" xfId="0" applyNumberFormat="1" applyFont="1" applyFill="1" applyBorder="1" applyAlignment="1" applyProtection="1">
      <alignment vertical="center"/>
      <protection hidden="1"/>
    </xf>
    <xf numFmtId="0" fontId="1" fillId="28" borderId="10" xfId="0" applyFont="1" applyFill="1" applyBorder="1" applyAlignment="1" applyProtection="1">
      <alignment horizontal="center" vertical="center" wrapText="1"/>
      <protection hidden="1"/>
    </xf>
    <xf numFmtId="0" fontId="1" fillId="28" borderId="10" xfId="0" applyFont="1" applyFill="1" applyBorder="1" applyAlignment="1" applyProtection="1">
      <alignment horizontal="center" vertical="center"/>
      <protection hidden="1"/>
    </xf>
    <xf numFmtId="0" fontId="1" fillId="28" borderId="16" xfId="0" applyFont="1" applyFill="1" applyBorder="1" applyAlignment="1" applyProtection="1">
      <alignment horizontal="center" vertical="center"/>
      <protection hidden="1"/>
    </xf>
    <xf numFmtId="4" fontId="3" fillId="26" borderId="20" xfId="0" applyNumberFormat="1" applyFont="1" applyFill="1" applyBorder="1" applyAlignment="1" applyProtection="1">
      <alignment vertical="center"/>
      <protection hidden="1"/>
    </xf>
    <xf numFmtId="4" fontId="3" fillId="26" borderId="21" xfId="0" applyNumberFormat="1" applyFont="1" applyFill="1" applyBorder="1" applyAlignment="1">
      <alignment horizontal="center" vertical="center"/>
    </xf>
    <xf numFmtId="4" fontId="3" fillId="37" borderId="11" xfId="0" applyNumberFormat="1" applyFont="1" applyFill="1" applyBorder="1" applyAlignment="1">
      <alignment vertical="center"/>
    </xf>
    <xf numFmtId="4" fontId="3" fillId="37" borderId="14" xfId="0" applyNumberFormat="1" applyFont="1" applyFill="1" applyBorder="1" applyAlignment="1">
      <alignment vertical="center"/>
    </xf>
    <xf numFmtId="0" fontId="6" fillId="39" borderId="0" xfId="30" applyFont="1" applyFill="1" applyBorder="1" applyAlignment="1">
      <alignment horizontal="center" wrapText="1"/>
    </xf>
    <xf numFmtId="0" fontId="4" fillId="39" borderId="0" xfId="30" applyFont="1" applyFill="1" applyBorder="1" applyAlignment="1">
      <alignment horizontal="center" wrapText="1"/>
    </xf>
    <xf numFmtId="9" fontId="24" fillId="28" borderId="0" xfId="0" applyNumberFormat="1" applyFont="1" applyFill="1" applyBorder="1"/>
    <xf numFmtId="168" fontId="2" fillId="24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28" borderId="12" xfId="0" applyFont="1" applyFill="1" applyBorder="1" applyAlignment="1">
      <alignment horizontal="center" vertical="center"/>
    </xf>
    <xf numFmtId="0" fontId="0" fillId="28" borderId="14" xfId="0" applyFill="1" applyBorder="1" applyAlignment="1"/>
    <xf numFmtId="1" fontId="2" fillId="3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protection locked="0"/>
    </xf>
    <xf numFmtId="0" fontId="1" fillId="26" borderId="12" xfId="0" applyFont="1" applyFill="1" applyBorder="1" applyAlignment="1">
      <alignment horizontal="center" vertical="center"/>
    </xf>
    <xf numFmtId="0" fontId="1" fillId="26" borderId="11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8" borderId="14" xfId="0" applyFont="1" applyFill="1" applyBorder="1" applyAlignment="1">
      <alignment horizontal="center" vertical="center"/>
    </xf>
    <xf numFmtId="170" fontId="2" fillId="35" borderId="12" xfId="0" applyNumberFormat="1" applyFont="1" applyFill="1" applyBorder="1" applyAlignment="1" applyProtection="1">
      <alignment horizontal="center" vertical="center"/>
      <protection hidden="1"/>
    </xf>
    <xf numFmtId="0" fontId="0" fillId="35" borderId="14" xfId="0" applyFill="1" applyBorder="1" applyAlignment="1" applyProtection="1">
      <alignment horizontal="center" vertical="center"/>
      <protection hidden="1"/>
    </xf>
    <xf numFmtId="168" fontId="2" fillId="29" borderId="12" xfId="0" applyNumberFormat="1" applyFont="1" applyFill="1" applyBorder="1" applyAlignment="1" applyProtection="1">
      <alignment horizontal="center" vertical="center"/>
      <protection hidden="1"/>
    </xf>
    <xf numFmtId="0" fontId="0" fillId="29" borderId="14" xfId="0" applyFill="1" applyBorder="1" applyAlignment="1" applyProtection="1">
      <alignment horizontal="center" vertical="center"/>
      <protection hidden="1"/>
    </xf>
    <xf numFmtId="168" fontId="2" fillId="35" borderId="12" xfId="0" applyNumberFormat="1" applyFont="1" applyFill="1" applyBorder="1" applyAlignment="1" applyProtection="1">
      <alignment horizontal="center" vertical="center"/>
      <protection hidden="1"/>
    </xf>
    <xf numFmtId="0" fontId="1" fillId="28" borderId="11" xfId="0" applyFont="1" applyFill="1" applyBorder="1" applyAlignment="1">
      <alignment horizontal="center" vertical="center"/>
    </xf>
    <xf numFmtId="0" fontId="1" fillId="28" borderId="16" xfId="0" applyFont="1" applyFill="1" applyBorder="1" applyAlignment="1">
      <alignment horizontal="center" vertical="center" wrapText="1"/>
    </xf>
    <xf numFmtId="0" fontId="0" fillId="28" borderId="17" xfId="0" applyFill="1" applyBorder="1" applyAlignment="1"/>
    <xf numFmtId="0" fontId="0" fillId="28" borderId="18" xfId="0" applyFill="1" applyBorder="1" applyAlignment="1"/>
    <xf numFmtId="4" fontId="2" fillId="29" borderId="12" xfId="0" applyNumberFormat="1" applyFont="1" applyFill="1" applyBorder="1" applyAlignment="1" applyProtection="1">
      <alignment horizontal="left" vertical="center" wrapText="1"/>
      <protection hidden="1"/>
    </xf>
    <xf numFmtId="4" fontId="2" fillId="29" borderId="11" xfId="0" applyNumberFormat="1" applyFont="1" applyFill="1" applyBorder="1" applyAlignment="1" applyProtection="1">
      <alignment horizontal="left" vertical="center" wrapText="1"/>
      <protection hidden="1"/>
    </xf>
    <xf numFmtId="168" fontId="2" fillId="29" borderId="14" xfId="0" applyNumberFormat="1" applyFont="1" applyFill="1" applyBorder="1" applyAlignment="1" applyProtection="1">
      <alignment horizontal="center" vertical="center"/>
      <protection hidden="1"/>
    </xf>
    <xf numFmtId="4" fontId="2" fillId="29" borderId="14" xfId="0" applyNumberFormat="1" applyFont="1" applyFill="1" applyBorder="1" applyAlignment="1" applyProtection="1">
      <alignment horizontal="left" vertical="center" wrapText="1"/>
      <protection hidden="1"/>
    </xf>
    <xf numFmtId="4" fontId="2" fillId="29" borderId="15" xfId="0" applyNumberFormat="1" applyFont="1" applyFill="1" applyBorder="1" applyAlignment="1" applyProtection="1">
      <alignment horizontal="left" vertical="center"/>
      <protection hidden="1"/>
    </xf>
    <xf numFmtId="4" fontId="2" fillId="29" borderId="13" xfId="0" applyNumberFormat="1" applyFont="1" applyFill="1" applyBorder="1" applyAlignment="1" applyProtection="1">
      <alignment horizontal="left" vertical="center"/>
      <protection hidden="1"/>
    </xf>
    <xf numFmtId="4" fontId="2" fillId="29" borderId="22" xfId="0" applyNumberFormat="1" applyFont="1" applyFill="1" applyBorder="1" applyAlignment="1" applyProtection="1">
      <alignment horizontal="left" vertical="center"/>
      <protection hidden="1"/>
    </xf>
    <xf numFmtId="4" fontId="3" fillId="27" borderId="15" xfId="0" applyNumberFormat="1" applyFont="1" applyFill="1" applyBorder="1" applyAlignment="1">
      <alignment horizontal="center" vertical="center"/>
    </xf>
    <xf numFmtId="4" fontId="3" fillId="27" borderId="13" xfId="0" applyNumberFormat="1" applyFont="1" applyFill="1" applyBorder="1" applyAlignment="1">
      <alignment horizontal="center" vertical="center"/>
    </xf>
    <xf numFmtId="4" fontId="3" fillId="27" borderId="22" xfId="0" applyNumberFormat="1" applyFont="1" applyFill="1" applyBorder="1" applyAlignment="1">
      <alignment horizontal="center" vertical="center"/>
    </xf>
    <xf numFmtId="0" fontId="0" fillId="34" borderId="11" xfId="0" applyFill="1" applyBorder="1" applyAlignment="1" applyProtection="1">
      <protection locked="0"/>
    </xf>
    <xf numFmtId="0" fontId="0" fillId="34" borderId="14" xfId="0" applyFill="1" applyBorder="1" applyAlignment="1" applyProtection="1">
      <protection locked="0"/>
    </xf>
    <xf numFmtId="0" fontId="0" fillId="26" borderId="14" xfId="0" applyFill="1" applyBorder="1" applyAlignment="1">
      <alignment horizontal="center" vertical="center"/>
    </xf>
    <xf numFmtId="168" fontId="2" fillId="35" borderId="11" xfId="0" applyNumberFormat="1" applyFont="1" applyFill="1" applyBorder="1" applyAlignment="1" applyProtection="1">
      <alignment horizontal="center" vertical="center"/>
      <protection hidden="1"/>
    </xf>
    <xf numFmtId="0" fontId="0" fillId="28" borderId="14" xfId="0" applyFill="1" applyBorder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</xdr:row>
          <xdr:rowOff>9525</xdr:rowOff>
        </xdr:from>
        <xdr:to>
          <xdr:col>7</xdr:col>
          <xdr:colOff>76200</xdr:colOff>
          <xdr:row>3</xdr:row>
          <xdr:rowOff>9525</xdr:rowOff>
        </xdr:to>
        <xdr:sp macro="" textlink="">
          <xdr:nvSpPr>
            <xdr:cNvPr id="2049" name="cboVariabilePresenzaSede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1743075</xdr:colOff>
          <xdr:row>1</xdr:row>
          <xdr:rowOff>9525</xdr:rowOff>
        </xdr:from>
        <xdr:to>
          <xdr:col>4</xdr:col>
          <xdr:colOff>66675</xdr:colOff>
          <xdr:row>3</xdr:row>
          <xdr:rowOff>9525</xdr:rowOff>
        </xdr:to>
        <xdr:sp macro="" textlink="">
          <xdr:nvSpPr>
            <xdr:cNvPr id="2050" name="cboVariabileCamera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19050</xdr:rowOff>
        </xdr:from>
        <xdr:to>
          <xdr:col>6</xdr:col>
          <xdr:colOff>171450</xdr:colOff>
          <xdr:row>1</xdr:row>
          <xdr:rowOff>0</xdr:rowOff>
        </xdr:to>
        <xdr:sp macro="" textlink="">
          <xdr:nvSpPr>
            <xdr:cNvPr id="1027" name="cboTipoImpresa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57150</xdr:colOff>
          <xdr:row>4</xdr:row>
          <xdr:rowOff>9525</xdr:rowOff>
        </xdr:to>
        <xdr:sp macro="" textlink="">
          <xdr:nvSpPr>
            <xdr:cNvPr id="1028" name="cboFissoPresenzaSede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2</xdr:col>
          <xdr:colOff>133350</xdr:colOff>
          <xdr:row>4</xdr:row>
          <xdr:rowOff>9525</xdr:rowOff>
        </xdr:to>
        <xdr:sp macro="" textlink="">
          <xdr:nvSpPr>
            <xdr:cNvPr id="1029" name="cboFissoCamera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I137"/>
  <sheetViews>
    <sheetView tabSelected="1" zoomScaleNormal="100" workbookViewId="0">
      <selection activeCell="K9" sqref="K9"/>
    </sheetView>
  </sheetViews>
  <sheetFormatPr defaultRowHeight="12.75" x14ac:dyDescent="0.2"/>
  <cols>
    <col min="1" max="1" width="26.28515625" style="1" customWidth="1"/>
    <col min="2" max="2" width="33.5703125" style="1" customWidth="1"/>
    <col min="3" max="3" width="15.28515625" style="1" hidden="1" customWidth="1"/>
    <col min="4" max="4" width="17.5703125" style="1" hidden="1" customWidth="1"/>
    <col min="5" max="5" width="27.140625" style="1" customWidth="1"/>
    <col min="6" max="6" width="18.42578125" style="1" customWidth="1"/>
    <col min="7" max="7" width="19.7109375" style="1" customWidth="1"/>
    <col min="8" max="8" width="22.5703125" style="1" customWidth="1"/>
    <col min="9" max="10" width="12.7109375" style="1" bestFit="1" customWidth="1"/>
    <col min="11" max="11" width="11" style="1" customWidth="1"/>
    <col min="12" max="16384" width="9.140625" style="1"/>
  </cols>
  <sheetData>
    <row r="1" spans="1:9" ht="51" customHeight="1" x14ac:dyDescent="0.2">
      <c r="A1" s="6" t="s">
        <v>275</v>
      </c>
      <c r="B1" s="77" t="s">
        <v>236</v>
      </c>
      <c r="C1" s="84"/>
      <c r="D1" s="13"/>
      <c r="E1" s="65" t="str">
        <f>CONCATENATE("maggiorazione 2026 Camera ",VLOOKUP(B2,C33:F137,4))</f>
        <v>maggiorazione 2026 Camera Irpinia Sannio</v>
      </c>
      <c r="F1" s="77" t="s">
        <v>215</v>
      </c>
      <c r="G1" s="78"/>
      <c r="H1" s="6" t="s">
        <v>216</v>
      </c>
    </row>
    <row r="2" spans="1:9" ht="22.5" customHeight="1" x14ac:dyDescent="0.2">
      <c r="A2" s="24">
        <v>0</v>
      </c>
      <c r="B2" s="23" t="s">
        <v>52</v>
      </c>
      <c r="C2" s="2"/>
      <c r="D2" s="2"/>
      <c r="E2" s="31">
        <f>VLOOKUP(B2,C33:D137,2)</f>
        <v>0.2</v>
      </c>
      <c r="F2" s="79" t="s">
        <v>15</v>
      </c>
      <c r="G2" s="80"/>
      <c r="H2" s="22">
        <v>0</v>
      </c>
    </row>
    <row r="3" spans="1:9" ht="1.5" hidden="1" customHeight="1" x14ac:dyDescent="0.2">
      <c r="A3" s="2"/>
      <c r="B3" s="2"/>
      <c r="C3" s="2"/>
      <c r="D3" s="2"/>
      <c r="E3" s="2"/>
      <c r="F3" s="2"/>
      <c r="G3" s="2"/>
      <c r="H3" s="2"/>
    </row>
    <row r="4" spans="1:9" ht="30" customHeight="1" x14ac:dyDescent="0.2">
      <c r="A4" s="81" t="s">
        <v>225</v>
      </c>
      <c r="B4" s="82"/>
      <c r="C4" s="82"/>
      <c r="D4" s="82"/>
      <c r="E4" s="82"/>
      <c r="F4" s="82"/>
      <c r="G4" s="82"/>
      <c r="H4" s="83"/>
    </row>
    <row r="5" spans="1:9" ht="32.450000000000003" customHeight="1" x14ac:dyDescent="0.2">
      <c r="A5" s="77" t="s">
        <v>0</v>
      </c>
      <c r="B5" s="90"/>
      <c r="C5" s="5"/>
      <c r="D5" s="14"/>
      <c r="E5" s="6" t="s">
        <v>1</v>
      </c>
      <c r="F5" s="6" t="s">
        <v>2</v>
      </c>
      <c r="G5" s="6" t="s">
        <v>6</v>
      </c>
      <c r="H5" s="91" t="s">
        <v>3</v>
      </c>
      <c r="I5" s="62"/>
    </row>
    <row r="6" spans="1:9" x14ac:dyDescent="0.2">
      <c r="A6" s="38" t="s">
        <v>4</v>
      </c>
      <c r="B6" s="39">
        <v>100000</v>
      </c>
      <c r="C6" s="3">
        <f>B6</f>
        <v>100000</v>
      </c>
      <c r="D6" s="21">
        <f>C6</f>
        <v>100000</v>
      </c>
      <c r="E6" s="28">
        <f t="shared" ref="E6:E13" si="0">IF(D6&gt;0,D6,0)</f>
        <v>100000</v>
      </c>
      <c r="F6" s="15">
        <v>200</v>
      </c>
      <c r="G6" s="29">
        <f>F6</f>
        <v>200</v>
      </c>
      <c r="H6" s="92"/>
    </row>
    <row r="7" spans="1:9" x14ac:dyDescent="0.2">
      <c r="A7" s="40" t="s">
        <v>4</v>
      </c>
      <c r="B7" s="41">
        <v>250000</v>
      </c>
      <c r="C7" s="3">
        <f t="shared" ref="C7:C12" si="1">B7-B6</f>
        <v>150000</v>
      </c>
      <c r="D7" s="21">
        <f t="shared" ref="D7:D12" si="2">IF($A$2&gt;B7,C7,$A$2-B6)</f>
        <v>-100000</v>
      </c>
      <c r="E7" s="28">
        <f t="shared" si="0"/>
        <v>0</v>
      </c>
      <c r="F7" s="16">
        <v>1.4999999999999999E-4</v>
      </c>
      <c r="G7" s="29">
        <f t="shared" ref="G7:G13" si="3">ROUND(E7*F7,5)</f>
        <v>0</v>
      </c>
      <c r="H7" s="92"/>
    </row>
    <row r="8" spans="1:9" x14ac:dyDescent="0.2">
      <c r="A8" s="40" t="s">
        <v>4</v>
      </c>
      <c r="B8" s="41">
        <v>500000</v>
      </c>
      <c r="C8" s="3">
        <f t="shared" si="1"/>
        <v>250000</v>
      </c>
      <c r="D8" s="21">
        <f t="shared" si="2"/>
        <v>-250000</v>
      </c>
      <c r="E8" s="28">
        <f t="shared" si="0"/>
        <v>0</v>
      </c>
      <c r="F8" s="16">
        <v>1.2999999999999999E-4</v>
      </c>
      <c r="G8" s="29">
        <f t="shared" si="3"/>
        <v>0</v>
      </c>
      <c r="H8" s="92"/>
    </row>
    <row r="9" spans="1:9" x14ac:dyDescent="0.2">
      <c r="A9" s="40" t="s">
        <v>4</v>
      </c>
      <c r="B9" s="41">
        <v>1000000</v>
      </c>
      <c r="C9" s="3">
        <f t="shared" si="1"/>
        <v>500000</v>
      </c>
      <c r="D9" s="21">
        <f t="shared" si="2"/>
        <v>-500000</v>
      </c>
      <c r="E9" s="28">
        <f t="shared" si="0"/>
        <v>0</v>
      </c>
      <c r="F9" s="16">
        <v>1E-4</v>
      </c>
      <c r="G9" s="29">
        <f t="shared" si="3"/>
        <v>0</v>
      </c>
      <c r="H9" s="92"/>
    </row>
    <row r="10" spans="1:9" x14ac:dyDescent="0.2">
      <c r="A10" s="40" t="s">
        <v>4</v>
      </c>
      <c r="B10" s="41">
        <v>10000000</v>
      </c>
      <c r="C10" s="3">
        <f t="shared" si="1"/>
        <v>9000000</v>
      </c>
      <c r="D10" s="21">
        <f t="shared" si="2"/>
        <v>-1000000</v>
      </c>
      <c r="E10" s="28">
        <f t="shared" si="0"/>
        <v>0</v>
      </c>
      <c r="F10" s="16">
        <v>9.0000000000000006E-5</v>
      </c>
      <c r="G10" s="29">
        <f t="shared" si="3"/>
        <v>0</v>
      </c>
      <c r="H10" s="92"/>
    </row>
    <row r="11" spans="1:9" x14ac:dyDescent="0.2">
      <c r="A11" s="40" t="s">
        <v>4</v>
      </c>
      <c r="B11" s="41">
        <v>35000000</v>
      </c>
      <c r="C11" s="3">
        <f t="shared" si="1"/>
        <v>25000000</v>
      </c>
      <c r="D11" s="21">
        <f t="shared" si="2"/>
        <v>-10000000</v>
      </c>
      <c r="E11" s="28">
        <f t="shared" si="0"/>
        <v>0</v>
      </c>
      <c r="F11" s="16">
        <v>5.0000000000000002E-5</v>
      </c>
      <c r="G11" s="29">
        <f t="shared" si="3"/>
        <v>0</v>
      </c>
      <c r="H11" s="92"/>
    </row>
    <row r="12" spans="1:9" x14ac:dyDescent="0.2">
      <c r="A12" s="42" t="s">
        <v>4</v>
      </c>
      <c r="B12" s="41">
        <v>50000000</v>
      </c>
      <c r="C12" s="3">
        <f t="shared" si="1"/>
        <v>15000000</v>
      </c>
      <c r="D12" s="21">
        <f t="shared" si="2"/>
        <v>-35000000</v>
      </c>
      <c r="E12" s="28">
        <f t="shared" si="0"/>
        <v>0</v>
      </c>
      <c r="F12" s="16">
        <v>3.0000000000000001E-5</v>
      </c>
      <c r="G12" s="29">
        <f t="shared" si="3"/>
        <v>0</v>
      </c>
      <c r="H12" s="92"/>
    </row>
    <row r="13" spans="1:9" x14ac:dyDescent="0.2">
      <c r="A13" s="43" t="s">
        <v>5</v>
      </c>
      <c r="B13" s="44"/>
      <c r="C13" s="44"/>
      <c r="D13" s="21">
        <f>IF($A$2&gt;B12,$A$2-B12,0)</f>
        <v>0</v>
      </c>
      <c r="E13" s="28">
        <f t="shared" si="0"/>
        <v>0</v>
      </c>
      <c r="F13" s="16">
        <v>1.0000000000000001E-5</v>
      </c>
      <c r="G13" s="29">
        <f t="shared" si="3"/>
        <v>0</v>
      </c>
      <c r="H13" s="93"/>
    </row>
    <row r="14" spans="1:9" ht="18" hidden="1" customHeight="1" x14ac:dyDescent="0.2">
      <c r="A14" s="4"/>
      <c r="B14" s="4"/>
      <c r="C14" s="4"/>
      <c r="D14" s="4"/>
      <c r="E14" s="4"/>
      <c r="F14" s="4"/>
      <c r="G14" s="20">
        <f>SUM(G6:G13)</f>
        <v>200</v>
      </c>
      <c r="H14" s="20">
        <f>0.2*G15</f>
        <v>40</v>
      </c>
    </row>
    <row r="15" spans="1:9" ht="25.5" customHeight="1" x14ac:dyDescent="0.2">
      <c r="A15" s="9" t="s">
        <v>232</v>
      </c>
      <c r="B15" s="10"/>
      <c r="C15" s="10"/>
      <c r="D15" s="10"/>
      <c r="E15" s="10"/>
      <c r="F15" s="10"/>
      <c r="G15" s="30">
        <f>IF(G14&gt;40000,40000,G14)</f>
        <v>200</v>
      </c>
      <c r="H15" s="30">
        <f>IF(H14&lt;200,ROUND(H14,5),200)</f>
        <v>40</v>
      </c>
    </row>
    <row r="16" spans="1:9" ht="25.5" customHeight="1" x14ac:dyDescent="0.2">
      <c r="A16" s="9" t="s">
        <v>258</v>
      </c>
      <c r="B16" s="10"/>
      <c r="C16" s="10"/>
      <c r="D16" s="10"/>
      <c r="E16" s="10"/>
      <c r="F16" s="10"/>
      <c r="G16" s="49">
        <f>G15*0.5</f>
        <v>100</v>
      </c>
      <c r="H16" s="51">
        <f>IF(H15&lt;&gt;"non dovuto",H15*0.5,"non dovuto")</f>
        <v>20</v>
      </c>
    </row>
    <row r="17" spans="1:9" ht="25.5" customHeight="1" x14ac:dyDescent="0.2">
      <c r="A17" s="9" t="s">
        <v>214</v>
      </c>
      <c r="B17" s="10"/>
      <c r="C17" s="10"/>
      <c r="D17" s="10"/>
      <c r="E17" s="10"/>
      <c r="F17" s="10"/>
      <c r="G17" s="85">
        <f>IF($F$2="si",G16,0)+H16*H2</f>
        <v>100</v>
      </c>
      <c r="H17" s="86"/>
      <c r="I17" s="61"/>
    </row>
    <row r="18" spans="1:9" ht="25.5" customHeight="1" x14ac:dyDescent="0.2">
      <c r="A18" s="52" t="s">
        <v>8</v>
      </c>
      <c r="B18" s="53"/>
      <c r="C18" s="53"/>
      <c r="D18" s="53"/>
      <c r="E18" s="53"/>
      <c r="F18" s="53"/>
      <c r="G18" s="89">
        <f>ROUND(G17,2)</f>
        <v>100</v>
      </c>
      <c r="H18" s="86"/>
      <c r="I18" s="61"/>
    </row>
    <row r="19" spans="1:9" ht="25.5" hidden="1" customHeight="1" x14ac:dyDescent="0.2">
      <c r="A19" s="7" t="s">
        <v>9</v>
      </c>
      <c r="B19" s="8"/>
      <c r="C19" s="8"/>
      <c r="D19" s="8"/>
      <c r="E19" s="8"/>
      <c r="F19" s="8"/>
      <c r="G19" s="75">
        <f>ROUND(G18,0)</f>
        <v>100</v>
      </c>
      <c r="H19" s="76"/>
    </row>
    <row r="20" spans="1:9" ht="29.25" customHeight="1" x14ac:dyDescent="0.2">
      <c r="A20" s="63" t="s">
        <v>276</v>
      </c>
      <c r="B20" s="12"/>
      <c r="C20" s="12"/>
      <c r="D20" s="12"/>
      <c r="E20" s="12"/>
      <c r="F20" s="12"/>
      <c r="G20" s="87">
        <f>IF(B2="Perugia",ROUND(ROUND(G17*1.1,2),0),G19)</f>
        <v>100</v>
      </c>
      <c r="H20" s="88"/>
    </row>
    <row r="21" spans="1:9" ht="24" customHeight="1" x14ac:dyDescent="0.2">
      <c r="A21" s="48" t="s">
        <v>245</v>
      </c>
      <c r="B21" s="10"/>
      <c r="C21" s="10"/>
      <c r="D21" s="10"/>
      <c r="E21" s="10"/>
      <c r="F21" s="10"/>
      <c r="G21" s="85">
        <f>IF(B2="Perugia",ROUND(G17+G17*$E$2*2,5),ROUND(G17+G17*$E$2,5))</f>
        <v>120</v>
      </c>
      <c r="H21" s="86"/>
    </row>
    <row r="22" spans="1:9" ht="24" customHeight="1" x14ac:dyDescent="0.2">
      <c r="A22" s="52" t="s">
        <v>8</v>
      </c>
      <c r="B22" s="53"/>
      <c r="C22" s="53"/>
      <c r="D22" s="53"/>
      <c r="E22" s="53"/>
      <c r="F22" s="53"/>
      <c r="G22" s="89">
        <f>ROUND(G21,2)</f>
        <v>120</v>
      </c>
      <c r="H22" s="86"/>
    </row>
    <row r="23" spans="1:9" ht="24" hidden="1" customHeight="1" x14ac:dyDescent="0.2">
      <c r="A23" s="57" t="s">
        <v>9</v>
      </c>
      <c r="B23" s="58"/>
      <c r="C23" s="58"/>
      <c r="D23" s="58"/>
      <c r="E23" s="58"/>
      <c r="F23" s="58"/>
      <c r="G23" s="75">
        <f>ROUND(G22,0)</f>
        <v>120</v>
      </c>
      <c r="H23" s="76"/>
    </row>
    <row r="24" spans="1:9" ht="29.25" customHeight="1" x14ac:dyDescent="0.2">
      <c r="A24" s="94" t="s">
        <v>277</v>
      </c>
      <c r="B24" s="95"/>
      <c r="C24" s="95"/>
      <c r="D24" s="95"/>
      <c r="E24" s="95"/>
      <c r="F24" s="60"/>
      <c r="G24" s="87">
        <f>G23-G20</f>
        <v>20</v>
      </c>
      <c r="H24" s="96"/>
    </row>
    <row r="25" spans="1:9" ht="29.25" customHeight="1" x14ac:dyDescent="0.2">
      <c r="A25" s="64" t="s">
        <v>278</v>
      </c>
      <c r="B25" s="59"/>
      <c r="C25" s="59"/>
      <c r="D25" s="59"/>
      <c r="E25" s="59"/>
      <c r="F25" s="59"/>
      <c r="G25" s="87">
        <f>G23</f>
        <v>120</v>
      </c>
      <c r="H25" s="88"/>
    </row>
    <row r="28" spans="1:9" x14ac:dyDescent="0.2">
      <c r="E28" s="35" t="s">
        <v>244</v>
      </c>
    </row>
    <row r="30" spans="1:9" hidden="1" x14ac:dyDescent="0.2">
      <c r="A30" s="17" t="s">
        <v>15</v>
      </c>
    </row>
    <row r="31" spans="1:9" hidden="1" x14ac:dyDescent="0.2">
      <c r="A31" s="17" t="s">
        <v>7</v>
      </c>
    </row>
    <row r="32" spans="1:9" ht="18.75" hidden="1" customHeight="1" x14ac:dyDescent="0.2">
      <c r="C32" s="54" t="s">
        <v>239</v>
      </c>
      <c r="D32" s="54" t="s">
        <v>240</v>
      </c>
      <c r="E32" s="54" t="s">
        <v>241</v>
      </c>
      <c r="F32" s="54" t="s">
        <v>242</v>
      </c>
      <c r="G32" s="54"/>
    </row>
    <row r="33" spans="1:7" ht="15.95" hidden="1" customHeight="1" x14ac:dyDescent="0.2">
      <c r="A33" s="34" t="s">
        <v>19</v>
      </c>
      <c r="B33" s="35">
        <v>1</v>
      </c>
      <c r="C33" s="34" t="str">
        <f>A33</f>
        <v>Agrigento</v>
      </c>
      <c r="D33" s="74">
        <v>0.7</v>
      </c>
      <c r="E33" s="37" t="s">
        <v>20</v>
      </c>
      <c r="F33" s="55" t="s">
        <v>272</v>
      </c>
      <c r="G33" s="54"/>
    </row>
    <row r="34" spans="1:7" ht="15.95" hidden="1" customHeight="1" x14ac:dyDescent="0.2">
      <c r="A34" s="34" t="s">
        <v>23</v>
      </c>
      <c r="B34" s="35">
        <v>2</v>
      </c>
      <c r="C34" s="34" t="str">
        <f t="shared" ref="C34:C120" si="4">A34</f>
        <v>Alessandria</v>
      </c>
      <c r="D34" s="36">
        <v>0.2</v>
      </c>
      <c r="E34" s="37" t="s">
        <v>24</v>
      </c>
      <c r="F34" s="55" t="s">
        <v>259</v>
      </c>
      <c r="G34" s="54"/>
    </row>
    <row r="35" spans="1:7" ht="15.95" hidden="1" customHeight="1" x14ac:dyDescent="0.2">
      <c r="A35" s="34" t="s">
        <v>27</v>
      </c>
      <c r="B35" s="35">
        <v>3</v>
      </c>
      <c r="C35" s="34" t="str">
        <f t="shared" si="4"/>
        <v>Ancona</v>
      </c>
      <c r="D35" s="36">
        <v>0.2</v>
      </c>
      <c r="E35" s="37" t="s">
        <v>28</v>
      </c>
      <c r="F35" s="55" t="s">
        <v>256</v>
      </c>
      <c r="G35" s="54"/>
    </row>
    <row r="36" spans="1:7" ht="15.95" hidden="1" customHeight="1" x14ac:dyDescent="0.2">
      <c r="A36" s="34" t="s">
        <v>31</v>
      </c>
      <c r="B36" s="35">
        <v>4</v>
      </c>
      <c r="C36" s="34" t="str">
        <f t="shared" si="4"/>
        <v>Aosta</v>
      </c>
      <c r="D36" s="36">
        <v>0.2</v>
      </c>
      <c r="E36" s="37" t="s">
        <v>32</v>
      </c>
      <c r="F36" s="55" t="s">
        <v>237</v>
      </c>
      <c r="G36" s="54"/>
    </row>
    <row r="37" spans="1:7" ht="15.95" hidden="1" customHeight="1" x14ac:dyDescent="0.2">
      <c r="A37" s="34" t="s">
        <v>35</v>
      </c>
      <c r="B37" s="35">
        <v>5</v>
      </c>
      <c r="C37" s="34" t="str">
        <f t="shared" si="4"/>
        <v>Arezzo</v>
      </c>
      <c r="D37" s="36">
        <v>0.2</v>
      </c>
      <c r="E37" s="37" t="s">
        <v>36</v>
      </c>
      <c r="F37" s="56" t="s">
        <v>255</v>
      </c>
      <c r="G37" s="54"/>
    </row>
    <row r="38" spans="1:7" ht="15.95" hidden="1" customHeight="1" x14ac:dyDescent="0.2">
      <c r="A38" s="34" t="s">
        <v>37</v>
      </c>
      <c r="B38" s="35">
        <v>6</v>
      </c>
      <c r="C38" s="34" t="str">
        <f t="shared" si="4"/>
        <v>Ascoli Piceno</v>
      </c>
      <c r="D38" s="36">
        <v>0.2</v>
      </c>
      <c r="E38" s="37" t="s">
        <v>38</v>
      </c>
      <c r="F38" s="55" t="s">
        <v>256</v>
      </c>
      <c r="G38" s="54"/>
    </row>
    <row r="39" spans="1:7" ht="15.95" hidden="1" customHeight="1" x14ac:dyDescent="0.2">
      <c r="A39" s="34" t="s">
        <v>33</v>
      </c>
      <c r="B39" s="35">
        <v>7</v>
      </c>
      <c r="C39" s="34" t="str">
        <f t="shared" si="4"/>
        <v>Asti</v>
      </c>
      <c r="D39" s="36">
        <v>0.2</v>
      </c>
      <c r="E39" s="37" t="s">
        <v>34</v>
      </c>
      <c r="F39" s="55" t="s">
        <v>259</v>
      </c>
      <c r="G39" s="54"/>
    </row>
    <row r="40" spans="1:7" ht="15.95" hidden="1" customHeight="1" x14ac:dyDescent="0.2">
      <c r="A40" s="34" t="s">
        <v>42</v>
      </c>
      <c r="B40" s="35">
        <v>8</v>
      </c>
      <c r="C40" s="34" t="str">
        <f t="shared" si="4"/>
        <v>Avellino</v>
      </c>
      <c r="D40" s="74">
        <v>0.2</v>
      </c>
      <c r="E40" s="37" t="s">
        <v>43</v>
      </c>
      <c r="F40" s="56" t="s">
        <v>269</v>
      </c>
      <c r="G40" s="54"/>
    </row>
    <row r="41" spans="1:7" ht="15.95" hidden="1" customHeight="1" x14ac:dyDescent="0.2">
      <c r="A41" s="34" t="s">
        <v>44</v>
      </c>
      <c r="B41" s="35">
        <v>9</v>
      </c>
      <c r="C41" s="34" t="str">
        <f t="shared" si="4"/>
        <v>Bari</v>
      </c>
      <c r="D41" s="36">
        <v>0.2</v>
      </c>
      <c r="E41" s="37" t="s">
        <v>45</v>
      </c>
      <c r="F41" s="55" t="str">
        <f>CONCATENATE("di ",C41)</f>
        <v>di Bari</v>
      </c>
      <c r="G41" s="54"/>
    </row>
    <row r="42" spans="1:7" ht="15.95" hidden="1" customHeight="1" x14ac:dyDescent="0.2">
      <c r="A42" s="34" t="s">
        <v>48</v>
      </c>
      <c r="B42" s="35">
        <v>10</v>
      </c>
      <c r="C42" s="34" t="str">
        <f t="shared" si="4"/>
        <v>Belluno</v>
      </c>
      <c r="D42" s="36">
        <v>0.2</v>
      </c>
      <c r="E42" s="37" t="s">
        <v>49</v>
      </c>
      <c r="F42" s="56" t="s">
        <v>252</v>
      </c>
      <c r="G42" s="54"/>
    </row>
    <row r="43" spans="1:7" ht="15.95" hidden="1" customHeight="1" x14ac:dyDescent="0.2">
      <c r="A43" s="34" t="s">
        <v>52</v>
      </c>
      <c r="B43" s="35">
        <v>11</v>
      </c>
      <c r="C43" s="34" t="str">
        <f t="shared" si="4"/>
        <v>Benevento</v>
      </c>
      <c r="D43" s="74">
        <v>0.2</v>
      </c>
      <c r="E43" s="37" t="s">
        <v>53</v>
      </c>
      <c r="F43" s="56" t="s">
        <v>269</v>
      </c>
      <c r="G43" s="54"/>
    </row>
    <row r="44" spans="1:7" ht="15.95" hidden="1" customHeight="1" x14ac:dyDescent="0.2">
      <c r="A44" s="34" t="s">
        <v>56</v>
      </c>
      <c r="B44" s="35">
        <v>12</v>
      </c>
      <c r="C44" s="34" t="str">
        <f t="shared" si="4"/>
        <v>Bergamo</v>
      </c>
      <c r="D44" s="36">
        <v>0.2</v>
      </c>
      <c r="E44" s="37" t="s">
        <v>57</v>
      </c>
      <c r="F44" s="55" t="str">
        <f>CONCATENATE("di ",C44)</f>
        <v>di Bergamo</v>
      </c>
      <c r="G44" s="54"/>
    </row>
    <row r="45" spans="1:7" ht="15.95" hidden="1" customHeight="1" x14ac:dyDescent="0.2">
      <c r="A45" s="34" t="s">
        <v>39</v>
      </c>
      <c r="B45" s="35">
        <v>13</v>
      </c>
      <c r="C45" s="34" t="str">
        <f t="shared" si="4"/>
        <v>Biella</v>
      </c>
      <c r="D45" s="36">
        <v>0.2</v>
      </c>
      <c r="E45" s="37" t="s">
        <v>40</v>
      </c>
      <c r="F45" s="56" t="s">
        <v>270</v>
      </c>
      <c r="G45" s="54"/>
    </row>
    <row r="46" spans="1:7" ht="15.95" hidden="1" customHeight="1" x14ac:dyDescent="0.2">
      <c r="A46" s="34" t="s">
        <v>60</v>
      </c>
      <c r="B46" s="35">
        <v>14</v>
      </c>
      <c r="C46" s="34" t="str">
        <f t="shared" si="4"/>
        <v>Bologna</v>
      </c>
      <c r="D46" s="36">
        <v>0.2</v>
      </c>
      <c r="E46" s="37" t="s">
        <v>61</v>
      </c>
      <c r="F46" s="55" t="str">
        <f>CONCATENATE("di ",C46)</f>
        <v>di Bologna</v>
      </c>
      <c r="G46" s="54"/>
    </row>
    <row r="47" spans="1:7" ht="15.95" hidden="1" customHeight="1" x14ac:dyDescent="0.2">
      <c r="A47" s="34" t="s">
        <v>217</v>
      </c>
      <c r="B47" s="35">
        <v>15</v>
      </c>
      <c r="C47" s="34" t="str">
        <f t="shared" si="4"/>
        <v>Bolzano</v>
      </c>
      <c r="D47" s="36">
        <v>0.2</v>
      </c>
      <c r="E47" s="37" t="s">
        <v>64</v>
      </c>
      <c r="F47" s="55" t="str">
        <f>CONCATENATE("di ",C47)</f>
        <v>di Bolzano</v>
      </c>
      <c r="G47" s="54"/>
    </row>
    <row r="48" spans="1:7" ht="15.95" hidden="1" customHeight="1" x14ac:dyDescent="0.2">
      <c r="A48" s="34" t="s">
        <v>62</v>
      </c>
      <c r="B48" s="35">
        <v>16</v>
      </c>
      <c r="C48" s="34" t="str">
        <f t="shared" si="4"/>
        <v>Brescia</v>
      </c>
      <c r="D48" s="36">
        <v>0.2</v>
      </c>
      <c r="E48" s="37" t="s">
        <v>63</v>
      </c>
      <c r="F48" s="55" t="str">
        <f>CONCATENATE("di ",C48)</f>
        <v>di Brescia</v>
      </c>
      <c r="G48" s="54"/>
    </row>
    <row r="49" spans="1:7" ht="15.95" hidden="1" customHeight="1" x14ac:dyDescent="0.2">
      <c r="A49" s="34" t="s">
        <v>69</v>
      </c>
      <c r="B49" s="35">
        <v>17</v>
      </c>
      <c r="C49" s="34" t="str">
        <f t="shared" si="4"/>
        <v>Brindisi</v>
      </c>
      <c r="D49" s="36">
        <v>0.2</v>
      </c>
      <c r="E49" s="37" t="s">
        <v>70</v>
      </c>
      <c r="F49" s="55" t="s">
        <v>271</v>
      </c>
      <c r="G49" s="54"/>
    </row>
    <row r="50" spans="1:7" ht="15.95" hidden="1" customHeight="1" x14ac:dyDescent="0.2">
      <c r="A50" s="34" t="s">
        <v>73</v>
      </c>
      <c r="B50" s="35">
        <v>18</v>
      </c>
      <c r="C50" s="34" t="str">
        <f t="shared" si="4"/>
        <v>Cagliari</v>
      </c>
      <c r="D50" s="36">
        <v>0.2</v>
      </c>
      <c r="E50" s="37" t="s">
        <v>74</v>
      </c>
      <c r="F50" s="55" t="s">
        <v>264</v>
      </c>
      <c r="G50" s="54"/>
    </row>
    <row r="51" spans="1:7" ht="15.95" hidden="1" customHeight="1" x14ac:dyDescent="0.2">
      <c r="A51" s="34" t="s">
        <v>77</v>
      </c>
      <c r="B51" s="35">
        <v>19</v>
      </c>
      <c r="C51" s="34" t="str">
        <f t="shared" si="4"/>
        <v>Caltanissetta</v>
      </c>
      <c r="D51" s="74">
        <v>0.7</v>
      </c>
      <c r="E51" s="37" t="s">
        <v>78</v>
      </c>
      <c r="F51" s="55" t="s">
        <v>272</v>
      </c>
      <c r="G51" s="54"/>
    </row>
    <row r="52" spans="1:7" ht="15.95" hidden="1" customHeight="1" x14ac:dyDescent="0.2">
      <c r="A52" s="34" t="s">
        <v>81</v>
      </c>
      <c r="B52" s="35">
        <v>20</v>
      </c>
      <c r="C52" s="34" t="str">
        <f t="shared" si="4"/>
        <v>Campobasso</v>
      </c>
      <c r="D52" s="36">
        <v>0.2</v>
      </c>
      <c r="E52" s="37" t="s">
        <v>82</v>
      </c>
      <c r="F52" s="56" t="s">
        <v>238</v>
      </c>
      <c r="G52" s="54"/>
    </row>
    <row r="53" spans="1:7" ht="15.95" hidden="1" customHeight="1" x14ac:dyDescent="0.2">
      <c r="A53" s="34" t="s">
        <v>85</v>
      </c>
      <c r="B53" s="35">
        <v>21</v>
      </c>
      <c r="C53" s="34" t="str">
        <f t="shared" si="4"/>
        <v>Caserta</v>
      </c>
      <c r="D53" s="36">
        <v>0.2</v>
      </c>
      <c r="E53" s="37" t="s">
        <v>86</v>
      </c>
      <c r="F53" s="55" t="str">
        <f>CONCATENATE("di ",C53)</f>
        <v>di Caserta</v>
      </c>
      <c r="G53" s="54"/>
    </row>
    <row r="54" spans="1:7" ht="15.95" hidden="1" customHeight="1" x14ac:dyDescent="0.2">
      <c r="A54" s="34" t="s">
        <v>89</v>
      </c>
      <c r="B54" s="35">
        <v>22</v>
      </c>
      <c r="C54" s="34" t="str">
        <f t="shared" si="4"/>
        <v>Catania</v>
      </c>
      <c r="D54" s="74">
        <v>0.7</v>
      </c>
      <c r="E54" s="37" t="s">
        <v>90</v>
      </c>
      <c r="F54" s="55" t="s">
        <v>254</v>
      </c>
      <c r="G54" s="54"/>
    </row>
    <row r="55" spans="1:7" ht="15.95" hidden="1" customHeight="1" x14ac:dyDescent="0.2">
      <c r="A55" s="34" t="s">
        <v>93</v>
      </c>
      <c r="B55" s="35">
        <v>23</v>
      </c>
      <c r="C55" s="34" t="str">
        <f t="shared" si="4"/>
        <v>Catanzaro</v>
      </c>
      <c r="D55" s="36">
        <v>0.2</v>
      </c>
      <c r="E55" s="37" t="s">
        <v>94</v>
      </c>
      <c r="F55" s="56" t="s">
        <v>268</v>
      </c>
      <c r="G55" s="54"/>
    </row>
    <row r="56" spans="1:7" ht="15.95" hidden="1" customHeight="1" x14ac:dyDescent="0.2">
      <c r="A56" s="34" t="s">
        <v>95</v>
      </c>
      <c r="B56" s="35">
        <v>24</v>
      </c>
      <c r="C56" s="34" t="str">
        <f t="shared" si="4"/>
        <v>Chieti</v>
      </c>
      <c r="D56" s="36">
        <v>0.2</v>
      </c>
      <c r="E56" s="37" t="s">
        <v>96</v>
      </c>
      <c r="F56" s="56" t="s">
        <v>247</v>
      </c>
      <c r="G56" s="54"/>
    </row>
    <row r="57" spans="1:7" ht="15.95" hidden="1" customHeight="1" x14ac:dyDescent="0.2">
      <c r="A57" s="34" t="s">
        <v>50</v>
      </c>
      <c r="B57" s="35">
        <v>25</v>
      </c>
      <c r="C57" s="34" t="str">
        <f t="shared" si="4"/>
        <v>Como</v>
      </c>
      <c r="D57" s="36">
        <v>0.2</v>
      </c>
      <c r="E57" s="37" t="s">
        <v>51</v>
      </c>
      <c r="F57" s="56" t="s">
        <v>248</v>
      </c>
      <c r="G57" s="54"/>
    </row>
    <row r="58" spans="1:7" ht="15.95" hidden="1" customHeight="1" x14ac:dyDescent="0.2">
      <c r="A58" s="34" t="s">
        <v>101</v>
      </c>
      <c r="B58" s="35">
        <v>26</v>
      </c>
      <c r="C58" s="34" t="str">
        <f t="shared" si="4"/>
        <v>Cosenza</v>
      </c>
      <c r="D58" s="36">
        <v>0.2</v>
      </c>
      <c r="E58" s="37" t="s">
        <v>102</v>
      </c>
      <c r="F58" s="55" t="str">
        <f>CONCATENATE("di ",C58)</f>
        <v>di Cosenza</v>
      </c>
      <c r="G58" s="54"/>
    </row>
    <row r="59" spans="1:7" ht="15.95" hidden="1" customHeight="1" x14ac:dyDescent="0.2">
      <c r="A59" s="34" t="s">
        <v>67</v>
      </c>
      <c r="B59" s="35">
        <v>27</v>
      </c>
      <c r="C59" s="34" t="str">
        <f t="shared" si="4"/>
        <v>Cremona</v>
      </c>
      <c r="D59" s="36">
        <v>0.2</v>
      </c>
      <c r="E59" s="37" t="s">
        <v>68</v>
      </c>
      <c r="F59" s="55" t="s">
        <v>273</v>
      </c>
      <c r="G59" s="54"/>
    </row>
    <row r="60" spans="1:7" ht="15.95" hidden="1" customHeight="1" x14ac:dyDescent="0.2">
      <c r="A60" s="34" t="s">
        <v>107</v>
      </c>
      <c r="B60" s="35">
        <v>28</v>
      </c>
      <c r="C60" s="34" t="str">
        <f t="shared" si="4"/>
        <v>Crotone</v>
      </c>
      <c r="D60" s="36">
        <v>0.2</v>
      </c>
      <c r="E60" s="37" t="s">
        <v>108</v>
      </c>
      <c r="F60" s="56" t="s">
        <v>268</v>
      </c>
      <c r="G60" s="54"/>
    </row>
    <row r="61" spans="1:7" ht="15.95" hidden="1" customHeight="1" x14ac:dyDescent="0.2">
      <c r="A61" s="34" t="s">
        <v>29</v>
      </c>
      <c r="B61" s="35">
        <v>29</v>
      </c>
      <c r="C61" s="34" t="str">
        <f t="shared" si="4"/>
        <v>Cuneo</v>
      </c>
      <c r="D61" s="36">
        <v>0.2</v>
      </c>
      <c r="E61" s="37" t="s">
        <v>30</v>
      </c>
      <c r="F61" s="55" t="str">
        <f>CONCATENATE("di ",C61)</f>
        <v>di Cuneo</v>
      </c>
      <c r="G61" s="54"/>
    </row>
    <row r="62" spans="1:7" ht="15.95" hidden="1" customHeight="1" x14ac:dyDescent="0.2">
      <c r="A62" s="34" t="s">
        <v>113</v>
      </c>
      <c r="B62" s="35">
        <v>30</v>
      </c>
      <c r="C62" s="34" t="str">
        <f t="shared" si="4"/>
        <v>Enna</v>
      </c>
      <c r="D62" s="74">
        <v>0.7</v>
      </c>
      <c r="E62" s="37" t="s">
        <v>114</v>
      </c>
      <c r="F62" s="56" t="s">
        <v>250</v>
      </c>
      <c r="G62" s="54"/>
    </row>
    <row r="63" spans="1:7" ht="15.95" hidden="1" customHeight="1" x14ac:dyDescent="0.2">
      <c r="A63" s="34" t="s">
        <v>222</v>
      </c>
      <c r="B63" s="35">
        <v>31</v>
      </c>
      <c r="C63" s="34" t="str">
        <f t="shared" si="4"/>
        <v>Fermo</v>
      </c>
      <c r="D63" s="36">
        <v>0.2</v>
      </c>
      <c r="E63" s="37" t="s">
        <v>231</v>
      </c>
      <c r="F63" s="55" t="s">
        <v>256</v>
      </c>
      <c r="G63" s="54"/>
    </row>
    <row r="64" spans="1:7" ht="15.95" hidden="1" customHeight="1" x14ac:dyDescent="0.2">
      <c r="A64" s="34" t="s">
        <v>117</v>
      </c>
      <c r="B64" s="35">
        <v>32</v>
      </c>
      <c r="C64" s="34" t="str">
        <f t="shared" si="4"/>
        <v>Ferrara</v>
      </c>
      <c r="D64" s="36">
        <v>0.2</v>
      </c>
      <c r="E64" s="37" t="s">
        <v>118</v>
      </c>
      <c r="F64" s="55" t="s">
        <v>267</v>
      </c>
      <c r="G64" s="54"/>
    </row>
    <row r="65" spans="1:7" ht="15.95" hidden="1" customHeight="1" x14ac:dyDescent="0.2">
      <c r="A65" s="34" t="s">
        <v>121</v>
      </c>
      <c r="B65" s="35">
        <v>33</v>
      </c>
      <c r="C65" s="34" t="str">
        <f t="shared" si="4"/>
        <v>Firenze</v>
      </c>
      <c r="D65" s="36">
        <v>0.2</v>
      </c>
      <c r="E65" s="37" t="s">
        <v>10</v>
      </c>
      <c r="F65" s="55" t="str">
        <f>CONCATENATE("di ",C65)</f>
        <v>di Firenze</v>
      </c>
      <c r="G65" s="54"/>
    </row>
    <row r="66" spans="1:7" ht="15.95" hidden="1" customHeight="1" x14ac:dyDescent="0.2">
      <c r="A66" s="34" t="s">
        <v>124</v>
      </c>
      <c r="B66" s="35">
        <v>34</v>
      </c>
      <c r="C66" s="34" t="str">
        <f t="shared" si="4"/>
        <v>Foggia</v>
      </c>
      <c r="D66" s="36">
        <v>0.2</v>
      </c>
      <c r="E66" s="37" t="s">
        <v>125</v>
      </c>
      <c r="F66" s="55" t="str">
        <f>CONCATENATE("di ",C66)</f>
        <v>di Foggia</v>
      </c>
      <c r="G66" s="54"/>
    </row>
    <row r="67" spans="1:7" ht="15.95" hidden="1" customHeight="1" x14ac:dyDescent="0.2">
      <c r="A67" s="34" t="s">
        <v>246</v>
      </c>
      <c r="B67" s="35">
        <v>35</v>
      </c>
      <c r="C67" s="34" t="str">
        <f t="shared" si="4"/>
        <v>Forlì Cesena</v>
      </c>
      <c r="D67" s="36">
        <v>0.2</v>
      </c>
      <c r="E67" s="37" t="s">
        <v>128</v>
      </c>
      <c r="F67" s="56" t="s">
        <v>243</v>
      </c>
      <c r="G67" s="54"/>
    </row>
    <row r="68" spans="1:7" ht="15.95" hidden="1" customHeight="1" x14ac:dyDescent="0.2">
      <c r="A68" s="34" t="s">
        <v>131</v>
      </c>
      <c r="B68" s="35">
        <v>36</v>
      </c>
      <c r="C68" s="34" t="str">
        <f t="shared" si="4"/>
        <v>Frosinone</v>
      </c>
      <c r="D68" s="36">
        <v>0.2</v>
      </c>
      <c r="E68" s="37" t="s">
        <v>132</v>
      </c>
      <c r="F68" s="55" t="s">
        <v>262</v>
      </c>
      <c r="G68" s="54"/>
    </row>
    <row r="69" spans="1:7" ht="15.95" hidden="1" customHeight="1" x14ac:dyDescent="0.2">
      <c r="A69" s="34" t="s">
        <v>129</v>
      </c>
      <c r="B69" s="35">
        <v>37</v>
      </c>
      <c r="C69" s="34" t="str">
        <f t="shared" si="4"/>
        <v>Genova</v>
      </c>
      <c r="D69" s="36">
        <v>0.2</v>
      </c>
      <c r="E69" s="37" t="s">
        <v>130</v>
      </c>
      <c r="F69" s="55" t="str">
        <f>CONCATENATE("di ",C69)</f>
        <v>di Genova</v>
      </c>
      <c r="G69" s="54"/>
    </row>
    <row r="70" spans="1:7" ht="15.95" hidden="1" customHeight="1" x14ac:dyDescent="0.2">
      <c r="A70" s="34" t="s">
        <v>111</v>
      </c>
      <c r="B70" s="35">
        <v>38</v>
      </c>
      <c r="C70" s="34" t="str">
        <f t="shared" si="4"/>
        <v>Gorizia</v>
      </c>
      <c r="D70" s="36">
        <v>0.2</v>
      </c>
      <c r="E70" s="37" t="s">
        <v>112</v>
      </c>
      <c r="F70" s="56" t="s">
        <v>233</v>
      </c>
      <c r="G70" s="54"/>
    </row>
    <row r="71" spans="1:7" ht="15.95" hidden="1" customHeight="1" x14ac:dyDescent="0.2">
      <c r="A71" s="34" t="s">
        <v>138</v>
      </c>
      <c r="B71" s="35">
        <v>39</v>
      </c>
      <c r="C71" s="34" t="str">
        <f t="shared" si="4"/>
        <v>Grosseto</v>
      </c>
      <c r="D71" s="36">
        <v>0.2</v>
      </c>
      <c r="E71" s="37" t="s">
        <v>139</v>
      </c>
      <c r="F71" s="56" t="s">
        <v>235</v>
      </c>
      <c r="G71" s="54"/>
    </row>
    <row r="72" spans="1:7" ht="15.95" hidden="1" customHeight="1" x14ac:dyDescent="0.2">
      <c r="A72" s="34" t="s">
        <v>122</v>
      </c>
      <c r="B72" s="35">
        <v>40</v>
      </c>
      <c r="C72" s="34" t="str">
        <f t="shared" si="4"/>
        <v>Imperia</v>
      </c>
      <c r="D72" s="36">
        <v>0.2</v>
      </c>
      <c r="E72" s="37" t="s">
        <v>123</v>
      </c>
      <c r="F72" s="56" t="s">
        <v>234</v>
      </c>
      <c r="G72" s="54"/>
    </row>
    <row r="73" spans="1:7" ht="15.95" hidden="1" customHeight="1" x14ac:dyDescent="0.2">
      <c r="A73" s="34" t="s">
        <v>143</v>
      </c>
      <c r="B73" s="35">
        <v>41</v>
      </c>
      <c r="C73" s="34" t="str">
        <f t="shared" si="4"/>
        <v>Isernia</v>
      </c>
      <c r="D73" s="36">
        <v>0.2</v>
      </c>
      <c r="E73" s="37" t="s">
        <v>144</v>
      </c>
      <c r="F73" s="56" t="s">
        <v>238</v>
      </c>
      <c r="G73" s="54"/>
    </row>
    <row r="74" spans="1:7" ht="15.95" hidden="1" customHeight="1" x14ac:dyDescent="0.2">
      <c r="A74" s="34" t="s">
        <v>133</v>
      </c>
      <c r="B74" s="35">
        <v>42</v>
      </c>
      <c r="C74" s="34" t="s">
        <v>133</v>
      </c>
      <c r="D74" s="36">
        <v>0.2</v>
      </c>
      <c r="E74" s="37" t="s">
        <v>134</v>
      </c>
      <c r="F74" s="56" t="s">
        <v>234</v>
      </c>
      <c r="G74" s="54"/>
    </row>
    <row r="75" spans="1:7" ht="15.95" hidden="1" customHeight="1" x14ac:dyDescent="0.2">
      <c r="A75" s="34" t="s">
        <v>145</v>
      </c>
      <c r="B75" s="35">
        <v>43</v>
      </c>
      <c r="C75" s="34" t="str">
        <f t="shared" si="4"/>
        <v>L'Aquila</v>
      </c>
      <c r="D75" s="36">
        <v>0.2</v>
      </c>
      <c r="E75" s="37" t="s">
        <v>146</v>
      </c>
      <c r="F75" s="55" t="s">
        <v>263</v>
      </c>
      <c r="G75" s="54"/>
    </row>
    <row r="76" spans="1:7" ht="15.95" hidden="1" customHeight="1" x14ac:dyDescent="0.2">
      <c r="A76" s="34" t="s">
        <v>149</v>
      </c>
      <c r="B76" s="35">
        <v>44</v>
      </c>
      <c r="C76" s="34" t="str">
        <f t="shared" si="4"/>
        <v>Latina</v>
      </c>
      <c r="D76" s="36">
        <v>0.2</v>
      </c>
      <c r="E76" s="37" t="s">
        <v>150</v>
      </c>
      <c r="F76" s="55" t="s">
        <v>262</v>
      </c>
      <c r="G76" s="54"/>
    </row>
    <row r="77" spans="1:7" ht="15.95" hidden="1" customHeight="1" x14ac:dyDescent="0.2">
      <c r="A77" s="34" t="s">
        <v>151</v>
      </c>
      <c r="B77" s="35">
        <v>45</v>
      </c>
      <c r="C77" s="34" t="str">
        <f t="shared" si="4"/>
        <v>Lecce</v>
      </c>
      <c r="D77" s="36">
        <v>0.2</v>
      </c>
      <c r="E77" s="37" t="s">
        <v>152</v>
      </c>
      <c r="F77" s="55" t="str">
        <f>CONCATENATE("di ",C77)</f>
        <v>di Lecce</v>
      </c>
      <c r="G77" s="54"/>
    </row>
    <row r="78" spans="1:7" ht="15.95" hidden="1" customHeight="1" x14ac:dyDescent="0.2">
      <c r="A78" s="34" t="s">
        <v>75</v>
      </c>
      <c r="B78" s="35">
        <v>46</v>
      </c>
      <c r="C78" s="34" t="str">
        <f t="shared" si="4"/>
        <v>Lecco</v>
      </c>
      <c r="D78" s="36">
        <v>0.2</v>
      </c>
      <c r="E78" s="37" t="s">
        <v>76</v>
      </c>
      <c r="F78" s="55" t="s">
        <v>248</v>
      </c>
      <c r="G78" s="54"/>
    </row>
    <row r="79" spans="1:7" ht="15.95" hidden="1" customHeight="1" x14ac:dyDescent="0.2">
      <c r="A79" s="34" t="s">
        <v>156</v>
      </c>
      <c r="B79" s="35">
        <v>47</v>
      </c>
      <c r="C79" s="34" t="str">
        <f t="shared" si="4"/>
        <v>Livorno</v>
      </c>
      <c r="D79" s="36">
        <v>0.2</v>
      </c>
      <c r="E79" s="37" t="s">
        <v>157</v>
      </c>
      <c r="F79" s="56" t="s">
        <v>235</v>
      </c>
      <c r="G79" s="54"/>
    </row>
    <row r="80" spans="1:7" ht="15.95" hidden="1" customHeight="1" x14ac:dyDescent="0.2">
      <c r="A80" s="34" t="s">
        <v>79</v>
      </c>
      <c r="B80" s="35">
        <v>48</v>
      </c>
      <c r="C80" s="34" t="str">
        <f t="shared" si="4"/>
        <v>Lodi</v>
      </c>
      <c r="D80" s="36">
        <v>0.2</v>
      </c>
      <c r="E80" s="37" t="s">
        <v>80</v>
      </c>
      <c r="F80" s="55" t="s">
        <v>249</v>
      </c>
      <c r="G80" s="54"/>
    </row>
    <row r="81" spans="1:7" ht="15.95" hidden="1" customHeight="1" x14ac:dyDescent="0.2">
      <c r="A81" s="34" t="s">
        <v>158</v>
      </c>
      <c r="B81" s="35">
        <v>49</v>
      </c>
      <c r="C81" s="34" t="str">
        <f t="shared" si="4"/>
        <v>Lucca</v>
      </c>
      <c r="D81" s="36">
        <v>0.2</v>
      </c>
      <c r="E81" s="72" t="s">
        <v>159</v>
      </c>
      <c r="F81" s="55" t="s">
        <v>266</v>
      </c>
      <c r="G81" s="54"/>
    </row>
    <row r="82" spans="1:7" ht="15.95" hidden="1" customHeight="1" x14ac:dyDescent="0.2">
      <c r="A82" s="34" t="s">
        <v>162</v>
      </c>
      <c r="B82" s="35">
        <v>50</v>
      </c>
      <c r="C82" s="34" t="str">
        <f t="shared" si="4"/>
        <v>Macerata</v>
      </c>
      <c r="D82" s="36">
        <v>0.2</v>
      </c>
      <c r="E82" s="73" t="s">
        <v>163</v>
      </c>
      <c r="F82" s="55" t="s">
        <v>256</v>
      </c>
      <c r="G82" s="54"/>
    </row>
    <row r="83" spans="1:7" ht="15.95" hidden="1" customHeight="1" x14ac:dyDescent="0.2">
      <c r="A83" s="34" t="s">
        <v>71</v>
      </c>
      <c r="B83" s="35">
        <v>51</v>
      </c>
      <c r="C83" s="34" t="str">
        <f t="shared" si="4"/>
        <v>Mantova</v>
      </c>
      <c r="D83" s="36">
        <v>0.2</v>
      </c>
      <c r="E83" s="72" t="s">
        <v>72</v>
      </c>
      <c r="F83" s="55" t="s">
        <v>273</v>
      </c>
      <c r="G83" s="54"/>
    </row>
    <row r="84" spans="1:7" ht="15.95" hidden="1" customHeight="1" x14ac:dyDescent="0.2">
      <c r="A84" s="34" t="s">
        <v>219</v>
      </c>
      <c r="B84" s="35">
        <v>52</v>
      </c>
      <c r="C84" s="34" t="str">
        <f t="shared" si="4"/>
        <v>Massa Carrara</v>
      </c>
      <c r="D84" s="36">
        <v>0.2</v>
      </c>
      <c r="E84" s="72" t="s">
        <v>155</v>
      </c>
      <c r="F84" s="55" t="s">
        <v>266</v>
      </c>
      <c r="G84" s="54"/>
    </row>
    <row r="85" spans="1:7" ht="15.95" hidden="1" customHeight="1" x14ac:dyDescent="0.2">
      <c r="A85" s="34" t="s">
        <v>166</v>
      </c>
      <c r="B85" s="35">
        <v>53</v>
      </c>
      <c r="C85" s="34" t="str">
        <f t="shared" si="4"/>
        <v>Matera</v>
      </c>
      <c r="D85" s="36">
        <v>0.2</v>
      </c>
      <c r="E85" s="72" t="s">
        <v>167</v>
      </c>
      <c r="F85" s="55" t="s">
        <v>257</v>
      </c>
      <c r="G85" s="54"/>
    </row>
    <row r="86" spans="1:7" ht="15.95" hidden="1" customHeight="1" x14ac:dyDescent="0.2">
      <c r="A86" s="34" t="s">
        <v>170</v>
      </c>
      <c r="B86" s="35">
        <v>54</v>
      </c>
      <c r="C86" s="34" t="str">
        <f t="shared" si="4"/>
        <v>Messina</v>
      </c>
      <c r="D86" s="74">
        <v>0.7</v>
      </c>
      <c r="E86" s="72" t="s">
        <v>171</v>
      </c>
      <c r="F86" s="55" t="str">
        <f>CONCATENATE("di ",C86)</f>
        <v>di Messina</v>
      </c>
      <c r="G86" s="54"/>
    </row>
    <row r="87" spans="1:7" ht="15.95" hidden="1" customHeight="1" x14ac:dyDescent="0.2">
      <c r="A87" s="34" t="s">
        <v>58</v>
      </c>
      <c r="B87" s="35">
        <v>55</v>
      </c>
      <c r="C87" s="34" t="str">
        <f t="shared" si="4"/>
        <v>Milano</v>
      </c>
      <c r="D87" s="36">
        <v>0.2</v>
      </c>
      <c r="E87" s="72" t="s">
        <v>59</v>
      </c>
      <c r="F87" s="56" t="s">
        <v>249</v>
      </c>
      <c r="G87" s="54"/>
    </row>
    <row r="88" spans="1:7" ht="15.95" hidden="1" customHeight="1" x14ac:dyDescent="0.2">
      <c r="A88" s="34" t="s">
        <v>141</v>
      </c>
      <c r="B88" s="35">
        <v>56</v>
      </c>
      <c r="C88" s="34" t="str">
        <f t="shared" si="4"/>
        <v>Modena</v>
      </c>
      <c r="D88" s="36">
        <v>0.2</v>
      </c>
      <c r="E88" s="72" t="s">
        <v>142</v>
      </c>
      <c r="F88" s="55" t="str">
        <f>CONCATENATE("di ",C88)</f>
        <v>di Modena</v>
      </c>
      <c r="G88" s="54"/>
    </row>
    <row r="89" spans="1:7" ht="15.95" hidden="1" customHeight="1" x14ac:dyDescent="0.2">
      <c r="A89" s="34" t="s">
        <v>230</v>
      </c>
      <c r="B89" s="35">
        <v>57</v>
      </c>
      <c r="C89" s="34" t="str">
        <f t="shared" si="4"/>
        <v>Monza e Brianza</v>
      </c>
      <c r="D89" s="36">
        <v>0.2</v>
      </c>
      <c r="E89" s="72" t="s">
        <v>226</v>
      </c>
      <c r="F89" s="55" t="s">
        <v>249</v>
      </c>
      <c r="G89" s="54"/>
    </row>
    <row r="90" spans="1:7" ht="15.95" hidden="1" customHeight="1" x14ac:dyDescent="0.2">
      <c r="A90" s="34" t="s">
        <v>178</v>
      </c>
      <c r="B90" s="35">
        <v>58</v>
      </c>
      <c r="C90" s="34" t="str">
        <f t="shared" si="4"/>
        <v>Napoli</v>
      </c>
      <c r="D90" s="36">
        <v>0.2</v>
      </c>
      <c r="E90" s="72" t="s">
        <v>179</v>
      </c>
      <c r="F90" s="55" t="str">
        <f>CONCATENATE("di ",C90)</f>
        <v>di Napoli</v>
      </c>
      <c r="G90" s="54"/>
    </row>
    <row r="91" spans="1:7" ht="15.95" hidden="1" customHeight="1" x14ac:dyDescent="0.2">
      <c r="A91" s="34" t="s">
        <v>25</v>
      </c>
      <c r="B91" s="35">
        <v>59</v>
      </c>
      <c r="C91" s="34" t="str">
        <f t="shared" si="4"/>
        <v>Novara</v>
      </c>
      <c r="D91" s="36">
        <v>0.2</v>
      </c>
      <c r="E91" s="72" t="s">
        <v>26</v>
      </c>
      <c r="F91" s="56" t="s">
        <v>270</v>
      </c>
      <c r="G91" s="54"/>
    </row>
    <row r="92" spans="1:7" ht="15.95" hidden="1" customHeight="1" x14ac:dyDescent="0.2">
      <c r="A92" s="34" t="s">
        <v>182</v>
      </c>
      <c r="B92" s="35">
        <v>60</v>
      </c>
      <c r="C92" s="34" t="str">
        <f t="shared" si="4"/>
        <v>Nuoro</v>
      </c>
      <c r="D92" s="36">
        <v>0.2</v>
      </c>
      <c r="E92" s="72" t="s">
        <v>183</v>
      </c>
      <c r="F92" s="55" t="str">
        <f>CONCATENATE("di ",C92)</f>
        <v>di Nuoro</v>
      </c>
      <c r="G92" s="54"/>
    </row>
    <row r="93" spans="1:7" ht="15.95" hidden="1" customHeight="1" x14ac:dyDescent="0.2">
      <c r="A93" s="34" t="s">
        <v>186</v>
      </c>
      <c r="B93" s="35">
        <v>61</v>
      </c>
      <c r="C93" s="34" t="str">
        <f t="shared" si="4"/>
        <v>Oristano</v>
      </c>
      <c r="D93" s="36">
        <v>0.2</v>
      </c>
      <c r="E93" s="72" t="s">
        <v>187</v>
      </c>
      <c r="F93" s="55" t="s">
        <v>264</v>
      </c>
      <c r="G93" s="54"/>
    </row>
    <row r="94" spans="1:7" ht="15.95" hidden="1" customHeight="1" x14ac:dyDescent="0.2">
      <c r="A94" s="34" t="s">
        <v>103</v>
      </c>
      <c r="B94" s="35">
        <v>62</v>
      </c>
      <c r="C94" s="34" t="str">
        <f t="shared" si="4"/>
        <v>Padova</v>
      </c>
      <c r="D94" s="36">
        <v>0.2</v>
      </c>
      <c r="E94" s="72" t="s">
        <v>104</v>
      </c>
      <c r="F94" s="55" t="str">
        <f>CONCATENATE("di ",C94)</f>
        <v>di Padova</v>
      </c>
      <c r="G94" s="54"/>
    </row>
    <row r="95" spans="1:7" ht="15.95" hidden="1" customHeight="1" x14ac:dyDescent="0.2">
      <c r="A95" s="34" t="s">
        <v>192</v>
      </c>
      <c r="B95" s="35">
        <v>63</v>
      </c>
      <c r="C95" s="34" t="str">
        <f t="shared" si="4"/>
        <v>Palermo</v>
      </c>
      <c r="D95" s="74">
        <v>0.7</v>
      </c>
      <c r="E95" s="72" t="s">
        <v>274</v>
      </c>
      <c r="F95" s="56" t="s">
        <v>250</v>
      </c>
      <c r="G95" s="54"/>
    </row>
    <row r="96" spans="1:7" ht="15.95" hidden="1" customHeight="1" x14ac:dyDescent="0.2">
      <c r="A96" s="34" t="s">
        <v>137</v>
      </c>
      <c r="B96" s="35">
        <v>64</v>
      </c>
      <c r="C96" s="34" t="str">
        <f t="shared" si="4"/>
        <v>Parma</v>
      </c>
      <c r="D96" s="36">
        <v>0.2</v>
      </c>
      <c r="E96" s="72" t="s">
        <v>229</v>
      </c>
      <c r="F96" s="55" t="str">
        <f>CONCATENATE("di ",C96)</f>
        <v>di Parma</v>
      </c>
      <c r="G96" s="54"/>
    </row>
    <row r="97" spans="1:7" ht="15.95" hidden="1" customHeight="1" x14ac:dyDescent="0.2">
      <c r="A97" s="34" t="s">
        <v>65</v>
      </c>
      <c r="B97" s="35">
        <v>65</v>
      </c>
      <c r="C97" s="34" t="str">
        <f t="shared" si="4"/>
        <v>Pavia</v>
      </c>
      <c r="D97" s="36">
        <v>0.2</v>
      </c>
      <c r="E97" s="72" t="s">
        <v>66</v>
      </c>
      <c r="F97" s="55" t="s">
        <v>273</v>
      </c>
      <c r="G97" s="54"/>
    </row>
    <row r="98" spans="1:7" ht="15.95" hidden="1" customHeight="1" x14ac:dyDescent="0.2">
      <c r="A98" s="34" t="s">
        <v>174</v>
      </c>
      <c r="B98" s="35">
        <v>66</v>
      </c>
      <c r="C98" s="34" t="str">
        <f t="shared" ref="C98:C137" si="5">A98</f>
        <v>Perugia</v>
      </c>
      <c r="D98" s="36">
        <v>0.2</v>
      </c>
      <c r="E98" s="73" t="s">
        <v>175</v>
      </c>
      <c r="F98" s="55" t="s">
        <v>261</v>
      </c>
      <c r="G98" s="54"/>
    </row>
    <row r="99" spans="1:7" ht="15.95" hidden="1" customHeight="1" x14ac:dyDescent="0.2">
      <c r="A99" s="34" t="s">
        <v>180</v>
      </c>
      <c r="B99" s="35">
        <v>67</v>
      </c>
      <c r="C99" s="34" t="str">
        <f t="shared" si="5"/>
        <v>Pesaro e Urbino</v>
      </c>
      <c r="D99" s="36">
        <v>0.2</v>
      </c>
      <c r="E99" s="72" t="s">
        <v>181</v>
      </c>
      <c r="F99" s="55" t="s">
        <v>256</v>
      </c>
      <c r="G99" s="54"/>
    </row>
    <row r="100" spans="1:7" ht="15.95" hidden="1" customHeight="1" x14ac:dyDescent="0.2">
      <c r="A100" s="34" t="s">
        <v>195</v>
      </c>
      <c r="B100" s="35">
        <v>68</v>
      </c>
      <c r="C100" s="34" t="str">
        <f t="shared" si="5"/>
        <v>Pescara</v>
      </c>
      <c r="D100" s="36">
        <v>0.2</v>
      </c>
      <c r="E100" s="72" t="s">
        <v>196</v>
      </c>
      <c r="F100" s="55" t="s">
        <v>247</v>
      </c>
      <c r="G100" s="54"/>
    </row>
    <row r="101" spans="1:7" ht="15.95" hidden="1" customHeight="1" x14ac:dyDescent="0.2">
      <c r="A101" s="34" t="s">
        <v>135</v>
      </c>
      <c r="B101" s="35">
        <v>69</v>
      </c>
      <c r="C101" s="34" t="str">
        <f t="shared" si="5"/>
        <v>Piacenza</v>
      </c>
      <c r="D101" s="36">
        <v>0.2</v>
      </c>
      <c r="E101" s="72" t="s">
        <v>136</v>
      </c>
      <c r="F101" s="55" t="str">
        <f>CONCATENATE("di ",C101)</f>
        <v>di Piacenza</v>
      </c>
      <c r="G101" s="54"/>
    </row>
    <row r="102" spans="1:7" ht="15.95" hidden="1" customHeight="1" x14ac:dyDescent="0.2">
      <c r="A102" s="34" t="s">
        <v>164</v>
      </c>
      <c r="B102" s="35">
        <v>70</v>
      </c>
      <c r="C102" s="34" t="str">
        <f t="shared" si="5"/>
        <v>Pisa</v>
      </c>
      <c r="D102" s="36">
        <v>0.2</v>
      </c>
      <c r="E102" s="72" t="s">
        <v>165</v>
      </c>
      <c r="F102" s="55" t="s">
        <v>266</v>
      </c>
      <c r="G102" s="54"/>
    </row>
    <row r="103" spans="1:7" ht="15.95" hidden="1" customHeight="1" x14ac:dyDescent="0.2">
      <c r="A103" s="34" t="s">
        <v>160</v>
      </c>
      <c r="B103" s="35">
        <v>71</v>
      </c>
      <c r="C103" s="34" t="str">
        <f t="shared" si="5"/>
        <v>Pistoia</v>
      </c>
      <c r="D103" s="36">
        <v>0.2</v>
      </c>
      <c r="E103" s="72" t="s">
        <v>161</v>
      </c>
      <c r="F103" s="55" t="s">
        <v>260</v>
      </c>
      <c r="G103" s="54"/>
    </row>
    <row r="104" spans="1:7" ht="15.95" hidden="1" customHeight="1" x14ac:dyDescent="0.2">
      <c r="A104" s="34" t="s">
        <v>119</v>
      </c>
      <c r="B104" s="35">
        <v>72</v>
      </c>
      <c r="C104" s="34" t="str">
        <f t="shared" si="5"/>
        <v>Pordenone</v>
      </c>
      <c r="D104" s="36">
        <v>0.2</v>
      </c>
      <c r="E104" s="72" t="s">
        <v>120</v>
      </c>
      <c r="F104" s="56" t="s">
        <v>251</v>
      </c>
      <c r="G104" s="54"/>
    </row>
    <row r="105" spans="1:7" ht="15.95" hidden="1" customHeight="1" x14ac:dyDescent="0.2">
      <c r="A105" s="34" t="s">
        <v>197</v>
      </c>
      <c r="B105" s="35">
        <v>73</v>
      </c>
      <c r="C105" s="34" t="str">
        <f t="shared" si="5"/>
        <v>Potenza</v>
      </c>
      <c r="D105" s="36">
        <v>0.2</v>
      </c>
      <c r="E105" s="72" t="s">
        <v>198</v>
      </c>
      <c r="F105" s="55" t="s">
        <v>257</v>
      </c>
      <c r="G105" s="54"/>
    </row>
    <row r="106" spans="1:7" ht="15.95" hidden="1" customHeight="1" x14ac:dyDescent="0.2">
      <c r="A106" s="34" t="s">
        <v>172</v>
      </c>
      <c r="B106" s="35">
        <v>74</v>
      </c>
      <c r="C106" s="34" t="str">
        <f t="shared" si="5"/>
        <v>Prato</v>
      </c>
      <c r="D106" s="36">
        <v>0.2</v>
      </c>
      <c r="E106" s="72" t="s">
        <v>173</v>
      </c>
      <c r="F106" s="55" t="s">
        <v>260</v>
      </c>
      <c r="G106" s="54"/>
    </row>
    <row r="107" spans="1:7" ht="15.95" hidden="1" customHeight="1" x14ac:dyDescent="0.2">
      <c r="A107" s="34" t="s">
        <v>199</v>
      </c>
      <c r="B107" s="35">
        <v>75</v>
      </c>
      <c r="C107" s="34" t="str">
        <f t="shared" si="5"/>
        <v>Ragusa</v>
      </c>
      <c r="D107" s="74">
        <v>0.7</v>
      </c>
      <c r="E107" s="72" t="s">
        <v>200</v>
      </c>
      <c r="F107" s="55" t="s">
        <v>254</v>
      </c>
      <c r="G107" s="54"/>
    </row>
    <row r="108" spans="1:7" ht="15.95" hidden="1" customHeight="1" x14ac:dyDescent="0.2">
      <c r="A108" s="34" t="s">
        <v>147</v>
      </c>
      <c r="B108" s="35">
        <v>76</v>
      </c>
      <c r="C108" s="34" t="str">
        <f t="shared" si="5"/>
        <v>Ravenna</v>
      </c>
      <c r="D108" s="36">
        <v>0.2</v>
      </c>
      <c r="E108" s="72" t="s">
        <v>148</v>
      </c>
      <c r="F108" s="55" t="s">
        <v>267</v>
      </c>
      <c r="G108" s="54"/>
    </row>
    <row r="109" spans="1:7" ht="15.95" hidden="1" customHeight="1" x14ac:dyDescent="0.2">
      <c r="A109" s="34" t="s">
        <v>220</v>
      </c>
      <c r="B109" s="35">
        <v>77</v>
      </c>
      <c r="C109" s="34" t="str">
        <f t="shared" si="5"/>
        <v>Reggio Calabria</v>
      </c>
      <c r="D109" s="36">
        <v>0.2</v>
      </c>
      <c r="E109" s="72" t="s">
        <v>203</v>
      </c>
      <c r="F109" s="55" t="str">
        <f>CONCATENATE("di ",C109)</f>
        <v>di Reggio Calabria</v>
      </c>
      <c r="G109" s="54"/>
    </row>
    <row r="110" spans="1:7" ht="15.95" hidden="1" customHeight="1" x14ac:dyDescent="0.2">
      <c r="A110" s="34" t="s">
        <v>221</v>
      </c>
      <c r="B110" s="35">
        <v>78</v>
      </c>
      <c r="C110" s="34" t="str">
        <f t="shared" si="5"/>
        <v>Reggio Emilia</v>
      </c>
      <c r="D110" s="36">
        <v>0.2</v>
      </c>
      <c r="E110" s="72" t="s">
        <v>140</v>
      </c>
      <c r="F110" s="55" t="str">
        <f>CONCATENATE("di ",C110)</f>
        <v>di Reggio Emilia</v>
      </c>
      <c r="G110" s="54"/>
    </row>
    <row r="111" spans="1:7" ht="15.95" hidden="1" customHeight="1" x14ac:dyDescent="0.2">
      <c r="A111" s="34" t="s">
        <v>188</v>
      </c>
      <c r="B111" s="35">
        <v>79</v>
      </c>
      <c r="C111" s="34" t="str">
        <f t="shared" si="5"/>
        <v>Rieti</v>
      </c>
      <c r="D111" s="36">
        <v>0.2</v>
      </c>
      <c r="E111" s="72" t="s">
        <v>189</v>
      </c>
      <c r="F111" s="55" t="s">
        <v>265</v>
      </c>
      <c r="G111" s="54"/>
    </row>
    <row r="112" spans="1:7" ht="15.95" hidden="1" customHeight="1" x14ac:dyDescent="0.2">
      <c r="A112" s="34" t="s">
        <v>153</v>
      </c>
      <c r="B112" s="35">
        <v>80</v>
      </c>
      <c r="C112" s="34" t="str">
        <f t="shared" si="5"/>
        <v>Rimini</v>
      </c>
      <c r="D112" s="36">
        <v>0.2</v>
      </c>
      <c r="E112" s="72" t="s">
        <v>154</v>
      </c>
      <c r="F112" s="56" t="s">
        <v>243</v>
      </c>
      <c r="G112" s="54"/>
    </row>
    <row r="113" spans="1:7" ht="15.95" hidden="1" customHeight="1" x14ac:dyDescent="0.2">
      <c r="A113" s="34" t="s">
        <v>190</v>
      </c>
      <c r="B113" s="35">
        <v>81</v>
      </c>
      <c r="C113" s="34" t="str">
        <f t="shared" si="5"/>
        <v>Roma</v>
      </c>
      <c r="D113" s="36">
        <v>0.2</v>
      </c>
      <c r="E113" s="72" t="s">
        <v>191</v>
      </c>
      <c r="F113" s="55" t="str">
        <f>CONCATENATE("di ",C113)</f>
        <v>di Roma</v>
      </c>
      <c r="G113" s="54"/>
    </row>
    <row r="114" spans="1:7" ht="15.95" hidden="1" customHeight="1" x14ac:dyDescent="0.2">
      <c r="A114" s="34" t="s">
        <v>105</v>
      </c>
      <c r="B114" s="35">
        <v>82</v>
      </c>
      <c r="C114" s="34" t="str">
        <f t="shared" si="5"/>
        <v>Rovigo</v>
      </c>
      <c r="D114" s="36">
        <v>0.2</v>
      </c>
      <c r="E114" s="72" t="s">
        <v>106</v>
      </c>
      <c r="F114" s="56" t="s">
        <v>253</v>
      </c>
      <c r="G114" s="54"/>
    </row>
    <row r="115" spans="1:7" ht="15.95" hidden="1" customHeight="1" x14ac:dyDescent="0.2">
      <c r="A115" s="34" t="s">
        <v>201</v>
      </c>
      <c r="B115" s="35">
        <v>83</v>
      </c>
      <c r="C115" s="34" t="str">
        <f t="shared" si="5"/>
        <v>Salerno</v>
      </c>
      <c r="D115" s="36">
        <v>0.2</v>
      </c>
      <c r="E115" s="72" t="s">
        <v>202</v>
      </c>
      <c r="F115" s="55" t="str">
        <f>CONCATENATE("di ",C115)</f>
        <v>di Salerno</v>
      </c>
      <c r="G115" s="54"/>
    </row>
    <row r="116" spans="1:7" ht="15.95" hidden="1" customHeight="1" x14ac:dyDescent="0.2">
      <c r="A116" s="34" t="s">
        <v>206</v>
      </c>
      <c r="B116" s="35">
        <v>84</v>
      </c>
      <c r="C116" s="34" t="str">
        <f t="shared" si="5"/>
        <v>Sassari</v>
      </c>
      <c r="D116" s="36">
        <v>0.2</v>
      </c>
      <c r="E116" s="72" t="s">
        <v>207</v>
      </c>
      <c r="F116" s="55" t="str">
        <f>CONCATENATE("di ",C116)</f>
        <v>di Sassari</v>
      </c>
      <c r="G116" s="54"/>
    </row>
    <row r="117" spans="1:7" ht="15.95" hidden="1" customHeight="1" x14ac:dyDescent="0.2">
      <c r="A117" s="34" t="s">
        <v>126</v>
      </c>
      <c r="B117" s="35">
        <v>85</v>
      </c>
      <c r="C117" s="34" t="str">
        <f t="shared" si="5"/>
        <v>Savona</v>
      </c>
      <c r="D117" s="36">
        <v>0.2</v>
      </c>
      <c r="E117" s="72" t="s">
        <v>127</v>
      </c>
      <c r="F117" s="56" t="s">
        <v>234</v>
      </c>
      <c r="G117" s="54"/>
    </row>
    <row r="118" spans="1:7" ht="15.95" hidden="1" customHeight="1" x14ac:dyDescent="0.2">
      <c r="A118" s="34" t="s">
        <v>168</v>
      </c>
      <c r="B118" s="35">
        <v>86</v>
      </c>
      <c r="C118" s="34" t="str">
        <f t="shared" si="5"/>
        <v>Siena</v>
      </c>
      <c r="D118" s="36">
        <v>0.2</v>
      </c>
      <c r="E118" s="72" t="s">
        <v>169</v>
      </c>
      <c r="F118" s="56" t="s">
        <v>255</v>
      </c>
      <c r="G118" s="54"/>
    </row>
    <row r="119" spans="1:7" ht="15.95" hidden="1" customHeight="1" x14ac:dyDescent="0.2">
      <c r="A119" s="34" t="s">
        <v>208</v>
      </c>
      <c r="B119" s="35">
        <v>87</v>
      </c>
      <c r="C119" s="34" t="str">
        <f t="shared" si="5"/>
        <v>Siracusa</v>
      </c>
      <c r="D119" s="74">
        <v>0.7</v>
      </c>
      <c r="E119" s="72" t="s">
        <v>209</v>
      </c>
      <c r="F119" s="55" t="s">
        <v>254</v>
      </c>
      <c r="G119" s="54"/>
    </row>
    <row r="120" spans="1:7" ht="15.95" hidden="1" customHeight="1" x14ac:dyDescent="0.2">
      <c r="A120" s="34" t="s">
        <v>54</v>
      </c>
      <c r="B120" s="35">
        <v>88</v>
      </c>
      <c r="C120" s="34" t="str">
        <f t="shared" si="4"/>
        <v>Sondrio</v>
      </c>
      <c r="D120" s="36">
        <v>0.2</v>
      </c>
      <c r="E120" s="72" t="s">
        <v>55</v>
      </c>
      <c r="F120" s="55" t="str">
        <f t="shared" ref="F120:F126" si="6">CONCATENATE("di ",C120)</f>
        <v>di Sondrio</v>
      </c>
      <c r="G120" s="54"/>
    </row>
    <row r="121" spans="1:7" ht="15.95" hidden="1" customHeight="1" x14ac:dyDescent="0.2">
      <c r="A121" s="34" t="s">
        <v>204</v>
      </c>
      <c r="B121" s="35">
        <v>89</v>
      </c>
      <c r="C121" s="34" t="str">
        <f t="shared" si="5"/>
        <v>Taranto</v>
      </c>
      <c r="D121" s="36">
        <v>0.2</v>
      </c>
      <c r="E121" s="72" t="s">
        <v>205</v>
      </c>
      <c r="F121" s="55" t="s">
        <v>271</v>
      </c>
      <c r="G121" s="54"/>
    </row>
    <row r="122" spans="1:7" ht="15.95" hidden="1" customHeight="1" x14ac:dyDescent="0.2">
      <c r="A122" s="34" t="s">
        <v>193</v>
      </c>
      <c r="B122" s="35">
        <v>90</v>
      </c>
      <c r="C122" s="34" t="str">
        <f t="shared" si="5"/>
        <v>Teramo</v>
      </c>
      <c r="D122" s="36">
        <v>0.2</v>
      </c>
      <c r="E122" s="72" t="s">
        <v>194</v>
      </c>
      <c r="F122" s="55" t="s">
        <v>263</v>
      </c>
      <c r="G122" s="54"/>
    </row>
    <row r="123" spans="1:7" ht="15.95" hidden="1" customHeight="1" x14ac:dyDescent="0.2">
      <c r="A123" s="34" t="s">
        <v>176</v>
      </c>
      <c r="B123" s="35">
        <v>91</v>
      </c>
      <c r="C123" s="34" t="str">
        <f t="shared" si="5"/>
        <v>Terni</v>
      </c>
      <c r="D123" s="36">
        <v>0.2</v>
      </c>
      <c r="E123" s="72" t="s">
        <v>177</v>
      </c>
      <c r="F123" s="55" t="s">
        <v>261</v>
      </c>
      <c r="G123" s="54"/>
    </row>
    <row r="124" spans="1:7" ht="15.95" hidden="1" customHeight="1" x14ac:dyDescent="0.2">
      <c r="A124" s="34" t="s">
        <v>17</v>
      </c>
      <c r="B124" s="35">
        <v>92</v>
      </c>
      <c r="C124" s="34" t="str">
        <f t="shared" si="5"/>
        <v>Torino</v>
      </c>
      <c r="D124" s="36">
        <v>0.2</v>
      </c>
      <c r="E124" s="72" t="s">
        <v>18</v>
      </c>
      <c r="F124" s="55" t="str">
        <f t="shared" si="6"/>
        <v>di Torino</v>
      </c>
      <c r="G124" s="54"/>
    </row>
    <row r="125" spans="1:7" ht="15.95" hidden="1" customHeight="1" x14ac:dyDescent="0.2">
      <c r="A125" s="34" t="s">
        <v>212</v>
      </c>
      <c r="B125" s="35">
        <v>93</v>
      </c>
      <c r="C125" s="34" t="str">
        <f t="shared" si="5"/>
        <v>Trapani</v>
      </c>
      <c r="D125" s="74">
        <v>0.7</v>
      </c>
      <c r="E125" s="72" t="s">
        <v>213</v>
      </c>
      <c r="F125" s="55" t="s">
        <v>272</v>
      </c>
      <c r="G125" s="54"/>
    </row>
    <row r="126" spans="1:7" ht="15.95" hidden="1" customHeight="1" x14ac:dyDescent="0.2">
      <c r="A126" s="34" t="s">
        <v>83</v>
      </c>
      <c r="B126" s="35">
        <v>94</v>
      </c>
      <c r="C126" s="34" t="str">
        <f t="shared" si="5"/>
        <v>Trento</v>
      </c>
      <c r="D126" s="36">
        <v>0.2</v>
      </c>
      <c r="E126" s="72" t="s">
        <v>84</v>
      </c>
      <c r="F126" s="55" t="str">
        <f t="shared" si="6"/>
        <v>di Trento</v>
      </c>
      <c r="G126" s="54"/>
    </row>
    <row r="127" spans="1:7" ht="15.95" hidden="1" customHeight="1" x14ac:dyDescent="0.2">
      <c r="A127" s="34" t="s">
        <v>97</v>
      </c>
      <c r="B127" s="35">
        <v>95</v>
      </c>
      <c r="C127" s="34" t="str">
        <f t="shared" si="5"/>
        <v>Treviso</v>
      </c>
      <c r="D127" s="36">
        <v>0.2</v>
      </c>
      <c r="E127" s="72" t="s">
        <v>98</v>
      </c>
      <c r="F127" s="56" t="s">
        <v>252</v>
      </c>
      <c r="G127" s="54"/>
    </row>
    <row r="128" spans="1:7" ht="15.95" hidden="1" customHeight="1" x14ac:dyDescent="0.2">
      <c r="A128" s="34" t="s">
        <v>115</v>
      </c>
      <c r="B128" s="35">
        <v>96</v>
      </c>
      <c r="C128" s="34" t="str">
        <f t="shared" si="5"/>
        <v>Trieste</v>
      </c>
      <c r="D128" s="36">
        <v>0.2</v>
      </c>
      <c r="E128" s="72" t="s">
        <v>116</v>
      </c>
      <c r="F128" s="56" t="s">
        <v>233</v>
      </c>
      <c r="G128" s="54"/>
    </row>
    <row r="129" spans="1:7" ht="15.95" hidden="1" customHeight="1" x14ac:dyDescent="0.2">
      <c r="A129" s="34" t="s">
        <v>109</v>
      </c>
      <c r="B129" s="35">
        <v>97</v>
      </c>
      <c r="C129" s="34" t="str">
        <f t="shared" si="5"/>
        <v>Udine</v>
      </c>
      <c r="D129" s="36">
        <v>0.2</v>
      </c>
      <c r="E129" s="72" t="s">
        <v>110</v>
      </c>
      <c r="F129" s="55" t="s">
        <v>251</v>
      </c>
      <c r="G129" s="54"/>
    </row>
    <row r="130" spans="1:7" ht="15.95" hidden="1" customHeight="1" x14ac:dyDescent="0.2">
      <c r="A130" s="34" t="s">
        <v>46</v>
      </c>
      <c r="B130" s="35">
        <v>98</v>
      </c>
      <c r="C130" s="34" t="str">
        <f t="shared" si="5"/>
        <v>Varese</v>
      </c>
      <c r="D130" s="36">
        <v>0.2</v>
      </c>
      <c r="E130" s="72" t="s">
        <v>47</v>
      </c>
      <c r="F130" s="55" t="str">
        <f>CONCATENATE("di ",C130)</f>
        <v>di Varese</v>
      </c>
      <c r="G130" s="54"/>
    </row>
    <row r="131" spans="1:7" ht="15.95" hidden="1" customHeight="1" x14ac:dyDescent="0.2">
      <c r="A131" s="34" t="s">
        <v>99</v>
      </c>
      <c r="B131" s="35">
        <v>99</v>
      </c>
      <c r="C131" s="34" t="str">
        <f t="shared" si="5"/>
        <v>Venezia</v>
      </c>
      <c r="D131" s="36">
        <v>0.2</v>
      </c>
      <c r="E131" s="72" t="s">
        <v>100</v>
      </c>
      <c r="F131" s="56" t="s">
        <v>253</v>
      </c>
      <c r="G131" s="54"/>
    </row>
    <row r="132" spans="1:7" ht="15.95" hidden="1" customHeight="1" x14ac:dyDescent="0.2">
      <c r="A132" s="34" t="s">
        <v>223</v>
      </c>
      <c r="B132" s="35">
        <v>100</v>
      </c>
      <c r="C132" s="34" t="str">
        <f t="shared" si="5"/>
        <v>Verbano Cusio Ossola</v>
      </c>
      <c r="D132" s="36">
        <v>0.2</v>
      </c>
      <c r="E132" s="72" t="s">
        <v>41</v>
      </c>
      <c r="F132" s="56" t="s">
        <v>270</v>
      </c>
      <c r="G132" s="54"/>
    </row>
    <row r="133" spans="1:7" ht="15.95" hidden="1" customHeight="1" x14ac:dyDescent="0.2">
      <c r="A133" s="34" t="s">
        <v>21</v>
      </c>
      <c r="B133" s="35">
        <v>101</v>
      </c>
      <c r="C133" s="34" t="str">
        <f t="shared" si="5"/>
        <v>Vercelli</v>
      </c>
      <c r="D133" s="36">
        <v>0.2</v>
      </c>
      <c r="E133" s="72" t="s">
        <v>22</v>
      </c>
      <c r="F133" s="56" t="s">
        <v>270</v>
      </c>
      <c r="G133" s="54"/>
    </row>
    <row r="134" spans="1:7" ht="15.95" hidden="1" customHeight="1" x14ac:dyDescent="0.2">
      <c r="A134" s="34" t="s">
        <v>87</v>
      </c>
      <c r="B134" s="35">
        <v>102</v>
      </c>
      <c r="C134" s="34" t="str">
        <f t="shared" si="5"/>
        <v>Verona</v>
      </c>
      <c r="D134" s="36">
        <v>0.2</v>
      </c>
      <c r="E134" s="72" t="s">
        <v>88</v>
      </c>
      <c r="F134" s="55" t="str">
        <f>CONCATENATE("di ",C134)</f>
        <v>di Verona</v>
      </c>
      <c r="G134" s="54"/>
    </row>
    <row r="135" spans="1:7" ht="15.95" hidden="1" customHeight="1" x14ac:dyDescent="0.2">
      <c r="A135" s="34" t="s">
        <v>210</v>
      </c>
      <c r="B135" s="35">
        <v>103</v>
      </c>
      <c r="C135" s="34" t="str">
        <f t="shared" si="5"/>
        <v>Vibo Valentia</v>
      </c>
      <c r="D135" s="36">
        <v>0.2</v>
      </c>
      <c r="E135" s="72" t="s">
        <v>211</v>
      </c>
      <c r="F135" s="56" t="s">
        <v>268</v>
      </c>
      <c r="G135" s="54"/>
    </row>
    <row r="136" spans="1:7" ht="15.95" hidden="1" customHeight="1" x14ac:dyDescent="0.2">
      <c r="A136" s="34" t="s">
        <v>91</v>
      </c>
      <c r="B136" s="35">
        <v>104</v>
      </c>
      <c r="C136" s="34" t="str">
        <f t="shared" si="5"/>
        <v>Vicenza</v>
      </c>
      <c r="D136" s="36">
        <v>0.2</v>
      </c>
      <c r="E136" s="72" t="s">
        <v>92</v>
      </c>
      <c r="F136" s="55" t="str">
        <f>CONCATENATE("di ",C136)</f>
        <v>di Vicenza</v>
      </c>
      <c r="G136" s="54"/>
    </row>
    <row r="137" spans="1:7" ht="15.95" hidden="1" customHeight="1" x14ac:dyDescent="0.2">
      <c r="A137" s="34" t="s">
        <v>184</v>
      </c>
      <c r="B137" s="35">
        <v>105</v>
      </c>
      <c r="C137" s="34" t="str">
        <f t="shared" si="5"/>
        <v>Viterbo</v>
      </c>
      <c r="D137" s="36">
        <v>0.2</v>
      </c>
      <c r="E137" s="72" t="s">
        <v>185</v>
      </c>
      <c r="F137" s="55" t="s">
        <v>265</v>
      </c>
      <c r="G137" s="54"/>
    </row>
  </sheetData>
  <mergeCells count="16">
    <mergeCell ref="G25:H25"/>
    <mergeCell ref="G22:H22"/>
    <mergeCell ref="A5:B5"/>
    <mergeCell ref="H5:H13"/>
    <mergeCell ref="A24:E24"/>
    <mergeCell ref="G20:H20"/>
    <mergeCell ref="G18:H18"/>
    <mergeCell ref="G19:H19"/>
    <mergeCell ref="G24:H24"/>
    <mergeCell ref="G21:H21"/>
    <mergeCell ref="G23:H23"/>
    <mergeCell ref="F1:G1"/>
    <mergeCell ref="F2:G2"/>
    <mergeCell ref="A4:H4"/>
    <mergeCell ref="B1:C1"/>
    <mergeCell ref="G17:H17"/>
  </mergeCells>
  <phoneticPr fontId="0" type="noConversion"/>
  <dataValidations count="1">
    <dataValidation type="whole" allowBlank="1" showErrorMessage="1" errorTitle="ERRORE" error="Inserisci un numero intero" prompt="_x000a__x000a__x000a__x000a__x000a__x000a_" sqref="H2">
      <formula1>0</formula1>
      <formula2>1000</formula2>
    </dataValidation>
  </dataValidations>
  <printOptions horizontalCentered="1"/>
  <pageMargins left="0.19685039370078741" right="0.31496062992125984" top="0.98425196850393704" bottom="0.98425196850393704" header="0.51181102362204722" footer="0.51181102362204722"/>
  <pageSetup paperSize="9" scale="80" orientation="landscape" blackAndWhite="1" r:id="rId1"/>
  <headerFooter alignWithMargins="0">
    <oddHeader>&amp;C&amp;"Arial,Grassetto Corsivo"&amp;12Calcolo diritto variabile 2025</oddHeader>
    <oddFooter>&amp;Ldata stampa: &amp;D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cboVariabilePresenzaSede">
          <controlPr defaultSize="0" print="0" autoLine="0" linkedCell="F2" listFillRange="PresenzaSede_1" r:id="rId5">
            <anchor moveWithCells="1">
              <from>
                <xdr:col>5</xdr:col>
                <xdr:colOff>19050</xdr:colOff>
                <xdr:row>1</xdr:row>
                <xdr:rowOff>9525</xdr:rowOff>
              </from>
              <to>
                <xdr:col>7</xdr:col>
                <xdr:colOff>76200</xdr:colOff>
                <xdr:row>3</xdr:row>
                <xdr:rowOff>9525</xdr:rowOff>
              </to>
            </anchor>
          </controlPr>
        </control>
      </mc:Choice>
      <mc:Fallback>
        <control shapeId="2049" r:id="rId4" name="cboVariabilePresenzaSede"/>
      </mc:Fallback>
    </mc:AlternateContent>
    <mc:AlternateContent xmlns:mc="http://schemas.openxmlformats.org/markup-compatibility/2006">
      <mc:Choice Requires="x14">
        <control shapeId="2050" r:id="rId6" name="cboVariabileCamera">
          <controlPr defaultSize="0" print="0" autoLine="0" linkedCell="B2" listFillRange="ElencoCamere_2" r:id="rId7">
            <anchor moveWithCells="1">
              <from>
                <xdr:col>0</xdr:col>
                <xdr:colOff>1743075</xdr:colOff>
                <xdr:row>1</xdr:row>
                <xdr:rowOff>9525</xdr:rowOff>
              </from>
              <to>
                <xdr:col>4</xdr:col>
                <xdr:colOff>66675</xdr:colOff>
                <xdr:row>3</xdr:row>
                <xdr:rowOff>9525</xdr:rowOff>
              </to>
            </anchor>
          </controlPr>
        </control>
      </mc:Choice>
      <mc:Fallback>
        <control shapeId="2050" r:id="rId6" name="cboVariabileCamera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F143"/>
  <sheetViews>
    <sheetView zoomScaleNormal="100" workbookViewId="0">
      <selection activeCell="E5" sqref="E5"/>
    </sheetView>
  </sheetViews>
  <sheetFormatPr defaultRowHeight="12.75" x14ac:dyDescent="0.2"/>
  <cols>
    <col min="1" max="1" width="23.7109375" style="1" customWidth="1"/>
    <col min="2" max="2" width="34.28515625" style="1" customWidth="1"/>
    <col min="3" max="3" width="34.140625" style="1" customWidth="1"/>
    <col min="4" max="4" width="24.42578125" style="1" customWidth="1"/>
    <col min="5" max="5" width="22.7109375" style="1" customWidth="1"/>
    <col min="6" max="6" width="12.7109375" style="1" hidden="1" customWidth="1"/>
    <col min="7" max="7" width="16.28515625" style="1" customWidth="1"/>
    <col min="8" max="8" width="14.42578125" style="1" customWidth="1"/>
    <col min="9" max="16384" width="9.140625" style="1"/>
  </cols>
  <sheetData>
    <row r="1" spans="1:6" ht="22.5" customHeight="1" x14ac:dyDescent="0.2">
      <c r="A1" s="81" t="s">
        <v>14</v>
      </c>
      <c r="B1" s="106"/>
      <c r="C1" s="79" t="s">
        <v>11</v>
      </c>
      <c r="D1" s="104"/>
      <c r="E1" s="105"/>
      <c r="F1" s="25"/>
    </row>
    <row r="2" spans="1:6" ht="40.5" customHeight="1" x14ac:dyDescent="0.2">
      <c r="A2" s="77" t="s">
        <v>236</v>
      </c>
      <c r="B2" s="78"/>
      <c r="C2" s="65" t="str">
        <f>CONCATENATE("maggiorazione 2026 Camera ",VLOOKUP(A3,C31:F135,4))</f>
        <v>maggiorazione 2026 Camera di Firenze</v>
      </c>
      <c r="D2" s="66" t="str">
        <f>IF(C1="impresa estera", "presenza sede secondaria", "presenza sede")</f>
        <v>presenza sede</v>
      </c>
      <c r="E2" s="6" t="s">
        <v>216</v>
      </c>
      <c r="F2" s="26"/>
    </row>
    <row r="3" spans="1:6" ht="21" customHeight="1" x14ac:dyDescent="0.2">
      <c r="A3" s="79" t="s">
        <v>121</v>
      </c>
      <c r="B3" s="105"/>
      <c r="C3" s="31">
        <f>VLOOKUP(A3,C31:D135,2)</f>
        <v>0.2</v>
      </c>
      <c r="D3" s="22" t="s">
        <v>15</v>
      </c>
      <c r="E3" s="22">
        <v>0</v>
      </c>
      <c r="F3" s="26"/>
    </row>
    <row r="4" spans="1:6" ht="2.25" hidden="1" customHeight="1" x14ac:dyDescent="0.2">
      <c r="A4" s="45"/>
      <c r="B4" s="11"/>
      <c r="C4" s="47"/>
      <c r="D4" s="45"/>
      <c r="E4" s="45"/>
      <c r="F4" s="46"/>
    </row>
    <row r="5" spans="1:6" ht="32.450000000000003" customHeight="1" x14ac:dyDescent="0.2">
      <c r="A5" s="77" t="s">
        <v>225</v>
      </c>
      <c r="B5" s="90"/>
      <c r="C5" s="108"/>
      <c r="D5" s="67" t="str">
        <f>IF(C1="impresa estera", "sede secondaria nazionale", "sede nazionale")</f>
        <v>sede nazionale</v>
      </c>
      <c r="E5" s="6" t="s">
        <v>3</v>
      </c>
      <c r="F5" s="27"/>
    </row>
    <row r="6" spans="1:6" ht="24.95" customHeight="1" x14ac:dyDescent="0.2">
      <c r="A6" s="9" t="s">
        <v>232</v>
      </c>
      <c r="B6" s="10"/>
      <c r="C6" s="10"/>
      <c r="D6" s="30">
        <f>F6</f>
        <v>88</v>
      </c>
      <c r="E6" s="32">
        <f>IF(D6=110,110,IF(D6=30,"non dovuto",0.2*D6))</f>
        <v>17.600000000000001</v>
      </c>
      <c r="F6" s="33">
        <f>VLOOKUP(C1,ElencoTipoImpresa,2,FALSE)</f>
        <v>88</v>
      </c>
    </row>
    <row r="7" spans="1:6" ht="24.95" customHeight="1" x14ac:dyDescent="0.2">
      <c r="A7" s="9" t="s">
        <v>258</v>
      </c>
      <c r="B7" s="10"/>
      <c r="C7" s="10"/>
      <c r="D7" s="49">
        <f>D6*0.5</f>
        <v>44</v>
      </c>
      <c r="E7" s="51">
        <f>IF(E6&lt;&gt;"non dovuto",E6*0.5,"non dovuto")</f>
        <v>8.8000000000000007</v>
      </c>
      <c r="F7" s="50"/>
    </row>
    <row r="8" spans="1:6" ht="24.95" customHeight="1" x14ac:dyDescent="0.2">
      <c r="A8" s="68" t="str">
        <f>IF(C1="impresa estera", "importo sede secondaria nazionale+numero UL*importo UL nazionale",IF(C1="associazione/fondazione o altro soggetto solo REA","importo sede nazionale", "importo sede nazionale+numero UL*importo UL nazionale"))</f>
        <v>importo sede nazionale+numero UL*importo UL nazionale</v>
      </c>
      <c r="B8" s="69"/>
      <c r="C8" s="69"/>
      <c r="D8" s="85">
        <f>IF($D$3="si",D7,0)+IF(E6&lt;&gt;"non dovuto",E7*E3,0)</f>
        <v>44</v>
      </c>
      <c r="E8" s="86"/>
      <c r="F8" s="25"/>
    </row>
    <row r="9" spans="1:6" ht="24.95" customHeight="1" x14ac:dyDescent="0.2">
      <c r="A9" s="52" t="s">
        <v>8</v>
      </c>
      <c r="B9" s="70"/>
      <c r="C9" s="71"/>
      <c r="D9" s="107">
        <f>ROUND(D8,2)</f>
        <v>44</v>
      </c>
      <c r="E9" s="86"/>
      <c r="F9" s="26"/>
    </row>
    <row r="10" spans="1:6" ht="25.5" hidden="1" customHeight="1" x14ac:dyDescent="0.2">
      <c r="A10" s="101" t="s">
        <v>9</v>
      </c>
      <c r="B10" s="102"/>
      <c r="C10" s="103"/>
      <c r="D10" s="75">
        <f>ROUND(D9,0)</f>
        <v>44</v>
      </c>
      <c r="E10" s="76"/>
      <c r="F10" s="26"/>
    </row>
    <row r="11" spans="1:6" ht="29.25" customHeight="1" x14ac:dyDescent="0.2">
      <c r="A11" s="94" t="s">
        <v>276</v>
      </c>
      <c r="B11" s="95"/>
      <c r="C11" s="97"/>
      <c r="D11" s="87">
        <f>IF(A3="Perugia",ROUND(ROUND(D8*1.1,2),0),D10)</f>
        <v>44</v>
      </c>
      <c r="E11" s="88"/>
      <c r="F11" s="26"/>
    </row>
    <row r="12" spans="1:6" ht="24.95" customHeight="1" x14ac:dyDescent="0.2">
      <c r="A12" s="48" t="s">
        <v>245</v>
      </c>
      <c r="B12" s="10"/>
      <c r="C12" s="10"/>
      <c r="D12" s="85">
        <f>IF(A3="Perugia",ROUND(D8+D8*$C$3*2,5),ROUND(D8+D8*$C$3,5))</f>
        <v>52.8</v>
      </c>
      <c r="E12" s="86"/>
      <c r="F12" s="26"/>
    </row>
    <row r="13" spans="1:6" ht="24.95" customHeight="1" x14ac:dyDescent="0.2">
      <c r="A13" s="52" t="s">
        <v>8</v>
      </c>
      <c r="B13" s="70"/>
      <c r="C13" s="71"/>
      <c r="D13" s="89">
        <f>ROUND(D12,2)</f>
        <v>52.8</v>
      </c>
      <c r="E13" s="86"/>
      <c r="F13" s="26"/>
    </row>
    <row r="14" spans="1:6" ht="25.5" hidden="1" customHeight="1" x14ac:dyDescent="0.2">
      <c r="A14" s="57" t="s">
        <v>9</v>
      </c>
      <c r="B14" s="58"/>
      <c r="C14" s="58"/>
      <c r="D14" s="75">
        <f>ROUND(D13,0)</f>
        <v>53</v>
      </c>
      <c r="E14" s="76"/>
      <c r="F14" s="26"/>
    </row>
    <row r="15" spans="1:6" ht="29.25" customHeight="1" x14ac:dyDescent="0.2">
      <c r="A15" s="94" t="s">
        <v>277</v>
      </c>
      <c r="B15" s="95"/>
      <c r="C15" s="97"/>
      <c r="D15" s="87">
        <f>D14-D11</f>
        <v>9</v>
      </c>
      <c r="E15" s="96"/>
      <c r="F15" s="26"/>
    </row>
    <row r="16" spans="1:6" ht="29.25" customHeight="1" x14ac:dyDescent="0.2">
      <c r="A16" s="98" t="s">
        <v>278</v>
      </c>
      <c r="B16" s="99"/>
      <c r="C16" s="100"/>
      <c r="D16" s="87">
        <f>D14</f>
        <v>53</v>
      </c>
      <c r="E16" s="88"/>
      <c r="F16" s="27"/>
    </row>
    <row r="18" spans="1:6" ht="12" customHeight="1" x14ac:dyDescent="0.2"/>
    <row r="19" spans="1:6" ht="14.25" customHeight="1" x14ac:dyDescent="0.2"/>
    <row r="20" spans="1:6" hidden="1" x14ac:dyDescent="0.2">
      <c r="A20" s="18" t="s">
        <v>228</v>
      </c>
      <c r="B20" s="18">
        <v>30</v>
      </c>
    </row>
    <row r="21" spans="1:6" hidden="1" x14ac:dyDescent="0.2">
      <c r="A21" s="18" t="s">
        <v>11</v>
      </c>
      <c r="B21" s="18">
        <v>88</v>
      </c>
    </row>
    <row r="22" spans="1:6" hidden="1" x14ac:dyDescent="0.2">
      <c r="A22" s="18" t="s">
        <v>227</v>
      </c>
      <c r="B22" s="18">
        <v>200</v>
      </c>
    </row>
    <row r="23" spans="1:6" hidden="1" x14ac:dyDescent="0.2">
      <c r="A23" s="18" t="s">
        <v>12</v>
      </c>
      <c r="B23" s="18">
        <v>100</v>
      </c>
    </row>
    <row r="24" spans="1:6" hidden="1" x14ac:dyDescent="0.2">
      <c r="A24" s="18" t="s">
        <v>13</v>
      </c>
      <c r="B24" s="18">
        <v>200</v>
      </c>
    </row>
    <row r="25" spans="1:6" hidden="1" x14ac:dyDescent="0.2">
      <c r="A25" s="18" t="s">
        <v>16</v>
      </c>
      <c r="B25" s="18">
        <v>200</v>
      </c>
    </row>
    <row r="26" spans="1:6" hidden="1" x14ac:dyDescent="0.2">
      <c r="A26" s="19" t="s">
        <v>224</v>
      </c>
      <c r="B26" s="19">
        <v>110</v>
      </c>
    </row>
    <row r="27" spans="1:6" hidden="1" x14ac:dyDescent="0.2"/>
    <row r="28" spans="1:6" ht="14.45" hidden="1" customHeight="1" x14ac:dyDescent="0.2">
      <c r="A28" s="17" t="s">
        <v>15</v>
      </c>
    </row>
    <row r="29" spans="1:6" ht="15" hidden="1" customHeight="1" x14ac:dyDescent="0.2">
      <c r="A29" s="17" t="s">
        <v>7</v>
      </c>
    </row>
    <row r="30" spans="1:6" hidden="1" x14ac:dyDescent="0.2">
      <c r="C30" s="54" t="s">
        <v>239</v>
      </c>
      <c r="D30" s="54" t="s">
        <v>240</v>
      </c>
      <c r="E30" s="54" t="s">
        <v>241</v>
      </c>
      <c r="F30" s="54" t="s">
        <v>242</v>
      </c>
    </row>
    <row r="31" spans="1:6" hidden="1" x14ac:dyDescent="0.2">
      <c r="A31" s="34" t="s">
        <v>19</v>
      </c>
      <c r="B31" s="35">
        <v>1</v>
      </c>
      <c r="C31" s="34" t="str">
        <f>A31</f>
        <v>Agrigento</v>
      </c>
      <c r="D31" s="74">
        <v>0.7</v>
      </c>
      <c r="E31" s="37" t="s">
        <v>20</v>
      </c>
      <c r="F31" s="55" t="s">
        <v>272</v>
      </c>
    </row>
    <row r="32" spans="1:6" hidden="1" x14ac:dyDescent="0.2">
      <c r="A32" s="34" t="s">
        <v>23</v>
      </c>
      <c r="B32" s="35">
        <v>2</v>
      </c>
      <c r="C32" s="34" t="str">
        <f t="shared" ref="C32:C118" si="0">A32</f>
        <v>Alessandria</v>
      </c>
      <c r="D32" s="36">
        <v>0.2</v>
      </c>
      <c r="E32" s="37" t="s">
        <v>24</v>
      </c>
      <c r="F32" s="55" t="s">
        <v>259</v>
      </c>
    </row>
    <row r="33" spans="1:6" hidden="1" x14ac:dyDescent="0.2">
      <c r="A33" s="34" t="s">
        <v>27</v>
      </c>
      <c r="B33" s="35">
        <v>3</v>
      </c>
      <c r="C33" s="34" t="str">
        <f t="shared" si="0"/>
        <v>Ancona</v>
      </c>
      <c r="D33" s="36">
        <v>0.2</v>
      </c>
      <c r="E33" s="37" t="s">
        <v>28</v>
      </c>
      <c r="F33" s="55" t="s">
        <v>256</v>
      </c>
    </row>
    <row r="34" spans="1:6" hidden="1" x14ac:dyDescent="0.2">
      <c r="A34" s="34" t="s">
        <v>31</v>
      </c>
      <c r="B34" s="35">
        <v>4</v>
      </c>
      <c r="C34" s="34" t="str">
        <f t="shared" si="0"/>
        <v>Aosta</v>
      </c>
      <c r="D34" s="36">
        <v>0.2</v>
      </c>
      <c r="E34" s="37" t="s">
        <v>32</v>
      </c>
      <c r="F34" s="55" t="s">
        <v>237</v>
      </c>
    </row>
    <row r="35" spans="1:6" hidden="1" x14ac:dyDescent="0.2">
      <c r="A35" s="34" t="s">
        <v>35</v>
      </c>
      <c r="B35" s="35">
        <v>5</v>
      </c>
      <c r="C35" s="34" t="str">
        <f t="shared" si="0"/>
        <v>Arezzo</v>
      </c>
      <c r="D35" s="36">
        <v>0.2</v>
      </c>
      <c r="E35" s="37" t="s">
        <v>36</v>
      </c>
      <c r="F35" s="56" t="s">
        <v>255</v>
      </c>
    </row>
    <row r="36" spans="1:6" hidden="1" x14ac:dyDescent="0.2">
      <c r="A36" s="34" t="s">
        <v>37</v>
      </c>
      <c r="B36" s="35">
        <v>6</v>
      </c>
      <c r="C36" s="34" t="str">
        <f t="shared" si="0"/>
        <v>Ascoli Piceno</v>
      </c>
      <c r="D36" s="36">
        <v>0.2</v>
      </c>
      <c r="E36" s="37" t="s">
        <v>38</v>
      </c>
      <c r="F36" s="55" t="s">
        <v>256</v>
      </c>
    </row>
    <row r="37" spans="1:6" hidden="1" x14ac:dyDescent="0.2">
      <c r="A37" s="34" t="s">
        <v>33</v>
      </c>
      <c r="B37" s="35">
        <v>7</v>
      </c>
      <c r="C37" s="34" t="str">
        <f t="shared" si="0"/>
        <v>Asti</v>
      </c>
      <c r="D37" s="36">
        <v>0.2</v>
      </c>
      <c r="E37" s="37" t="s">
        <v>34</v>
      </c>
      <c r="F37" s="55" t="s">
        <v>259</v>
      </c>
    </row>
    <row r="38" spans="1:6" hidden="1" x14ac:dyDescent="0.2">
      <c r="A38" s="34" t="s">
        <v>42</v>
      </c>
      <c r="B38" s="35">
        <v>8</v>
      </c>
      <c r="C38" s="34" t="str">
        <f t="shared" si="0"/>
        <v>Avellino</v>
      </c>
      <c r="D38" s="74">
        <v>0.2</v>
      </c>
      <c r="E38" s="37" t="s">
        <v>43</v>
      </c>
      <c r="F38" s="56" t="s">
        <v>269</v>
      </c>
    </row>
    <row r="39" spans="1:6" hidden="1" x14ac:dyDescent="0.2">
      <c r="A39" s="34" t="s">
        <v>44</v>
      </c>
      <c r="B39" s="35">
        <v>9</v>
      </c>
      <c r="C39" s="34" t="str">
        <f t="shared" si="0"/>
        <v>Bari</v>
      </c>
      <c r="D39" s="36">
        <v>0.2</v>
      </c>
      <c r="E39" s="37" t="s">
        <v>45</v>
      </c>
      <c r="F39" s="55" t="str">
        <f>CONCATENATE("di ",C39)</f>
        <v>di Bari</v>
      </c>
    </row>
    <row r="40" spans="1:6" hidden="1" x14ac:dyDescent="0.2">
      <c r="A40" s="34" t="s">
        <v>48</v>
      </c>
      <c r="B40" s="35">
        <v>10</v>
      </c>
      <c r="C40" s="34" t="str">
        <f t="shared" si="0"/>
        <v>Belluno</v>
      </c>
      <c r="D40" s="36">
        <v>0.2</v>
      </c>
      <c r="E40" s="37" t="s">
        <v>49</v>
      </c>
      <c r="F40" s="56" t="s">
        <v>252</v>
      </c>
    </row>
    <row r="41" spans="1:6" hidden="1" x14ac:dyDescent="0.2">
      <c r="A41" s="34" t="s">
        <v>52</v>
      </c>
      <c r="B41" s="35">
        <v>11</v>
      </c>
      <c r="C41" s="34" t="str">
        <f t="shared" si="0"/>
        <v>Benevento</v>
      </c>
      <c r="D41" s="74">
        <v>0.2</v>
      </c>
      <c r="E41" s="37" t="s">
        <v>53</v>
      </c>
      <c r="F41" s="56" t="s">
        <v>269</v>
      </c>
    </row>
    <row r="42" spans="1:6" hidden="1" x14ac:dyDescent="0.2">
      <c r="A42" s="34" t="s">
        <v>56</v>
      </c>
      <c r="B42" s="35">
        <v>12</v>
      </c>
      <c r="C42" s="34" t="str">
        <f t="shared" si="0"/>
        <v>Bergamo</v>
      </c>
      <c r="D42" s="36">
        <v>0.2</v>
      </c>
      <c r="E42" s="37" t="s">
        <v>57</v>
      </c>
      <c r="F42" s="55" t="str">
        <f>CONCATENATE("di ",C42)</f>
        <v>di Bergamo</v>
      </c>
    </row>
    <row r="43" spans="1:6" hidden="1" x14ac:dyDescent="0.2">
      <c r="A43" s="34" t="s">
        <v>39</v>
      </c>
      <c r="B43" s="35">
        <v>13</v>
      </c>
      <c r="C43" s="34" t="str">
        <f t="shared" si="0"/>
        <v>Biella</v>
      </c>
      <c r="D43" s="36">
        <v>0.2</v>
      </c>
      <c r="E43" s="37" t="s">
        <v>40</v>
      </c>
      <c r="F43" s="56" t="s">
        <v>270</v>
      </c>
    </row>
    <row r="44" spans="1:6" hidden="1" x14ac:dyDescent="0.2">
      <c r="A44" s="34" t="s">
        <v>60</v>
      </c>
      <c r="B44" s="35">
        <v>14</v>
      </c>
      <c r="C44" s="34" t="str">
        <f t="shared" si="0"/>
        <v>Bologna</v>
      </c>
      <c r="D44" s="36">
        <v>0.2</v>
      </c>
      <c r="E44" s="37" t="s">
        <v>61</v>
      </c>
      <c r="F44" s="55" t="str">
        <f>CONCATENATE("di ",C44)</f>
        <v>di Bologna</v>
      </c>
    </row>
    <row r="45" spans="1:6" hidden="1" x14ac:dyDescent="0.2">
      <c r="A45" s="34" t="s">
        <v>217</v>
      </c>
      <c r="B45" s="35">
        <v>15</v>
      </c>
      <c r="C45" s="34" t="str">
        <f t="shared" si="0"/>
        <v>Bolzano</v>
      </c>
      <c r="D45" s="36">
        <v>0.2</v>
      </c>
      <c r="E45" s="37" t="s">
        <v>64</v>
      </c>
      <c r="F45" s="55" t="str">
        <f>CONCATENATE("di ",C45)</f>
        <v>di Bolzano</v>
      </c>
    </row>
    <row r="46" spans="1:6" hidden="1" x14ac:dyDescent="0.2">
      <c r="A46" s="34" t="s">
        <v>62</v>
      </c>
      <c r="B46" s="35">
        <v>16</v>
      </c>
      <c r="C46" s="34" t="str">
        <f t="shared" si="0"/>
        <v>Brescia</v>
      </c>
      <c r="D46" s="36">
        <v>0.2</v>
      </c>
      <c r="E46" s="37" t="s">
        <v>63</v>
      </c>
      <c r="F46" s="55" t="str">
        <f>CONCATENATE("di ",C46)</f>
        <v>di Brescia</v>
      </c>
    </row>
    <row r="47" spans="1:6" hidden="1" x14ac:dyDescent="0.2">
      <c r="A47" s="34" t="s">
        <v>69</v>
      </c>
      <c r="B47" s="35">
        <v>17</v>
      </c>
      <c r="C47" s="34" t="str">
        <f t="shared" si="0"/>
        <v>Brindisi</v>
      </c>
      <c r="D47" s="36">
        <v>0.2</v>
      </c>
      <c r="E47" s="37" t="s">
        <v>70</v>
      </c>
      <c r="F47" s="55" t="s">
        <v>271</v>
      </c>
    </row>
    <row r="48" spans="1:6" hidden="1" x14ac:dyDescent="0.2">
      <c r="A48" s="34" t="s">
        <v>73</v>
      </c>
      <c r="B48" s="35">
        <v>18</v>
      </c>
      <c r="C48" s="34" t="str">
        <f t="shared" si="0"/>
        <v>Cagliari</v>
      </c>
      <c r="D48" s="36">
        <v>0.2</v>
      </c>
      <c r="E48" s="37" t="s">
        <v>74</v>
      </c>
      <c r="F48" s="55" t="s">
        <v>264</v>
      </c>
    </row>
    <row r="49" spans="1:6" hidden="1" x14ac:dyDescent="0.2">
      <c r="A49" s="34" t="s">
        <v>77</v>
      </c>
      <c r="B49" s="35">
        <v>19</v>
      </c>
      <c r="C49" s="34" t="str">
        <f t="shared" si="0"/>
        <v>Caltanissetta</v>
      </c>
      <c r="D49" s="74">
        <v>0.7</v>
      </c>
      <c r="E49" s="37" t="s">
        <v>78</v>
      </c>
      <c r="F49" s="55" t="s">
        <v>272</v>
      </c>
    </row>
    <row r="50" spans="1:6" hidden="1" x14ac:dyDescent="0.2">
      <c r="A50" s="34" t="s">
        <v>81</v>
      </c>
      <c r="B50" s="35">
        <v>20</v>
      </c>
      <c r="C50" s="34" t="str">
        <f t="shared" si="0"/>
        <v>Campobasso</v>
      </c>
      <c r="D50" s="36">
        <v>0.2</v>
      </c>
      <c r="E50" s="37" t="s">
        <v>82</v>
      </c>
      <c r="F50" s="56" t="s">
        <v>238</v>
      </c>
    </row>
    <row r="51" spans="1:6" hidden="1" x14ac:dyDescent="0.2">
      <c r="A51" s="34" t="s">
        <v>85</v>
      </c>
      <c r="B51" s="35">
        <v>21</v>
      </c>
      <c r="C51" s="34" t="str">
        <f t="shared" si="0"/>
        <v>Caserta</v>
      </c>
      <c r="D51" s="36">
        <v>0.2</v>
      </c>
      <c r="E51" s="37" t="s">
        <v>86</v>
      </c>
      <c r="F51" s="55" t="str">
        <f>CONCATENATE("di ",C51)</f>
        <v>di Caserta</v>
      </c>
    </row>
    <row r="52" spans="1:6" hidden="1" x14ac:dyDescent="0.2">
      <c r="A52" s="34" t="s">
        <v>89</v>
      </c>
      <c r="B52" s="35">
        <v>22</v>
      </c>
      <c r="C52" s="34" t="str">
        <f t="shared" si="0"/>
        <v>Catania</v>
      </c>
      <c r="D52" s="74">
        <v>0.7</v>
      </c>
      <c r="E52" s="37" t="s">
        <v>90</v>
      </c>
      <c r="F52" s="55" t="s">
        <v>254</v>
      </c>
    </row>
    <row r="53" spans="1:6" hidden="1" x14ac:dyDescent="0.2">
      <c r="A53" s="34" t="s">
        <v>93</v>
      </c>
      <c r="B53" s="35">
        <v>23</v>
      </c>
      <c r="C53" s="34" t="str">
        <f t="shared" si="0"/>
        <v>Catanzaro</v>
      </c>
      <c r="D53" s="36">
        <v>0.2</v>
      </c>
      <c r="E53" s="37" t="s">
        <v>94</v>
      </c>
      <c r="F53" s="56" t="s">
        <v>268</v>
      </c>
    </row>
    <row r="54" spans="1:6" hidden="1" x14ac:dyDescent="0.2">
      <c r="A54" s="34" t="s">
        <v>95</v>
      </c>
      <c r="B54" s="35">
        <v>24</v>
      </c>
      <c r="C54" s="34" t="str">
        <f t="shared" si="0"/>
        <v>Chieti</v>
      </c>
      <c r="D54" s="36">
        <v>0.2</v>
      </c>
      <c r="E54" s="37" t="s">
        <v>96</v>
      </c>
      <c r="F54" s="56" t="s">
        <v>247</v>
      </c>
    </row>
    <row r="55" spans="1:6" hidden="1" x14ac:dyDescent="0.2">
      <c r="A55" s="34" t="s">
        <v>50</v>
      </c>
      <c r="B55" s="35">
        <v>25</v>
      </c>
      <c r="C55" s="34" t="str">
        <f t="shared" si="0"/>
        <v>Como</v>
      </c>
      <c r="D55" s="36">
        <v>0.2</v>
      </c>
      <c r="E55" s="37" t="s">
        <v>51</v>
      </c>
      <c r="F55" s="56" t="s">
        <v>248</v>
      </c>
    </row>
    <row r="56" spans="1:6" hidden="1" x14ac:dyDescent="0.2">
      <c r="A56" s="34" t="s">
        <v>101</v>
      </c>
      <c r="B56" s="35">
        <v>26</v>
      </c>
      <c r="C56" s="34" t="str">
        <f t="shared" si="0"/>
        <v>Cosenza</v>
      </c>
      <c r="D56" s="36">
        <v>0.2</v>
      </c>
      <c r="E56" s="37" t="s">
        <v>102</v>
      </c>
      <c r="F56" s="55" t="str">
        <f>CONCATENATE("di ",C56)</f>
        <v>di Cosenza</v>
      </c>
    </row>
    <row r="57" spans="1:6" hidden="1" x14ac:dyDescent="0.2">
      <c r="A57" s="34" t="s">
        <v>67</v>
      </c>
      <c r="B57" s="35">
        <v>27</v>
      </c>
      <c r="C57" s="34" t="str">
        <f t="shared" si="0"/>
        <v>Cremona</v>
      </c>
      <c r="D57" s="36">
        <v>0.2</v>
      </c>
      <c r="E57" s="37" t="s">
        <v>68</v>
      </c>
      <c r="F57" s="55" t="s">
        <v>273</v>
      </c>
    </row>
    <row r="58" spans="1:6" hidden="1" x14ac:dyDescent="0.2">
      <c r="A58" s="34" t="s">
        <v>107</v>
      </c>
      <c r="B58" s="35">
        <v>28</v>
      </c>
      <c r="C58" s="34" t="str">
        <f t="shared" si="0"/>
        <v>Crotone</v>
      </c>
      <c r="D58" s="36">
        <v>0.2</v>
      </c>
      <c r="E58" s="37" t="s">
        <v>108</v>
      </c>
      <c r="F58" s="56" t="s">
        <v>268</v>
      </c>
    </row>
    <row r="59" spans="1:6" hidden="1" x14ac:dyDescent="0.2">
      <c r="A59" s="34" t="s">
        <v>29</v>
      </c>
      <c r="B59" s="35">
        <v>29</v>
      </c>
      <c r="C59" s="34" t="str">
        <f t="shared" si="0"/>
        <v>Cuneo</v>
      </c>
      <c r="D59" s="36">
        <v>0.2</v>
      </c>
      <c r="E59" s="37" t="s">
        <v>30</v>
      </c>
      <c r="F59" s="55" t="str">
        <f>CONCATENATE("di ",C59)</f>
        <v>di Cuneo</v>
      </c>
    </row>
    <row r="60" spans="1:6" hidden="1" x14ac:dyDescent="0.2">
      <c r="A60" s="34" t="s">
        <v>113</v>
      </c>
      <c r="B60" s="35">
        <v>30</v>
      </c>
      <c r="C60" s="34" t="str">
        <f t="shared" si="0"/>
        <v>Enna</v>
      </c>
      <c r="D60" s="74">
        <v>0.7</v>
      </c>
      <c r="E60" s="37" t="s">
        <v>114</v>
      </c>
      <c r="F60" s="56" t="s">
        <v>250</v>
      </c>
    </row>
    <row r="61" spans="1:6" hidden="1" x14ac:dyDescent="0.2">
      <c r="A61" s="34" t="s">
        <v>222</v>
      </c>
      <c r="B61" s="35">
        <v>31</v>
      </c>
      <c r="C61" s="34" t="str">
        <f t="shared" si="0"/>
        <v>Fermo</v>
      </c>
      <c r="D61" s="36">
        <v>0.2</v>
      </c>
      <c r="E61" s="37" t="s">
        <v>231</v>
      </c>
      <c r="F61" s="55" t="s">
        <v>256</v>
      </c>
    </row>
    <row r="62" spans="1:6" hidden="1" x14ac:dyDescent="0.2">
      <c r="A62" s="34" t="s">
        <v>117</v>
      </c>
      <c r="B62" s="35">
        <v>32</v>
      </c>
      <c r="C62" s="34" t="str">
        <f t="shared" si="0"/>
        <v>Ferrara</v>
      </c>
      <c r="D62" s="36">
        <v>0.2</v>
      </c>
      <c r="E62" s="37" t="s">
        <v>118</v>
      </c>
      <c r="F62" s="55" t="s">
        <v>267</v>
      </c>
    </row>
    <row r="63" spans="1:6" hidden="1" x14ac:dyDescent="0.2">
      <c r="A63" s="34" t="s">
        <v>121</v>
      </c>
      <c r="B63" s="35">
        <v>33</v>
      </c>
      <c r="C63" s="34" t="str">
        <f t="shared" si="0"/>
        <v>Firenze</v>
      </c>
      <c r="D63" s="36">
        <v>0.2</v>
      </c>
      <c r="E63" s="37" t="s">
        <v>10</v>
      </c>
      <c r="F63" s="55" t="str">
        <f>CONCATENATE("di ",C63)</f>
        <v>di Firenze</v>
      </c>
    </row>
    <row r="64" spans="1:6" hidden="1" x14ac:dyDescent="0.2">
      <c r="A64" s="34" t="s">
        <v>124</v>
      </c>
      <c r="B64" s="35">
        <v>34</v>
      </c>
      <c r="C64" s="34" t="str">
        <f t="shared" si="0"/>
        <v>Foggia</v>
      </c>
      <c r="D64" s="36">
        <v>0.2</v>
      </c>
      <c r="E64" s="37" t="s">
        <v>125</v>
      </c>
      <c r="F64" s="55" t="str">
        <f>CONCATENATE("di ",C64)</f>
        <v>di Foggia</v>
      </c>
    </row>
    <row r="65" spans="1:6" hidden="1" x14ac:dyDescent="0.2">
      <c r="A65" s="34" t="s">
        <v>218</v>
      </c>
      <c r="B65" s="35">
        <v>35</v>
      </c>
      <c r="C65" s="34" t="str">
        <f t="shared" si="0"/>
        <v>Forli Cesena</v>
      </c>
      <c r="D65" s="36">
        <v>0.2</v>
      </c>
      <c r="E65" s="37" t="s">
        <v>128</v>
      </c>
      <c r="F65" s="56" t="s">
        <v>243</v>
      </c>
    </row>
    <row r="66" spans="1:6" hidden="1" x14ac:dyDescent="0.2">
      <c r="A66" s="34" t="s">
        <v>131</v>
      </c>
      <c r="B66" s="35">
        <v>36</v>
      </c>
      <c r="C66" s="34" t="str">
        <f t="shared" si="0"/>
        <v>Frosinone</v>
      </c>
      <c r="D66" s="36">
        <v>0.2</v>
      </c>
      <c r="E66" s="37" t="s">
        <v>132</v>
      </c>
      <c r="F66" s="55" t="s">
        <v>262</v>
      </c>
    </row>
    <row r="67" spans="1:6" hidden="1" x14ac:dyDescent="0.2">
      <c r="A67" s="34" t="s">
        <v>129</v>
      </c>
      <c r="B67" s="35">
        <v>37</v>
      </c>
      <c r="C67" s="34" t="str">
        <f t="shared" si="0"/>
        <v>Genova</v>
      </c>
      <c r="D67" s="36">
        <v>0.2</v>
      </c>
      <c r="E67" s="37" t="s">
        <v>130</v>
      </c>
      <c r="F67" s="55" t="str">
        <f>CONCATENATE("di ",C67)</f>
        <v>di Genova</v>
      </c>
    </row>
    <row r="68" spans="1:6" hidden="1" x14ac:dyDescent="0.2">
      <c r="A68" s="34" t="s">
        <v>111</v>
      </c>
      <c r="B68" s="35">
        <v>38</v>
      </c>
      <c r="C68" s="34" t="str">
        <f t="shared" si="0"/>
        <v>Gorizia</v>
      </c>
      <c r="D68" s="36">
        <v>0.2</v>
      </c>
      <c r="E68" s="37" t="s">
        <v>112</v>
      </c>
      <c r="F68" s="56" t="s">
        <v>233</v>
      </c>
    </row>
    <row r="69" spans="1:6" hidden="1" x14ac:dyDescent="0.2">
      <c r="A69" s="34" t="s">
        <v>138</v>
      </c>
      <c r="B69" s="35">
        <v>39</v>
      </c>
      <c r="C69" s="34" t="str">
        <f t="shared" si="0"/>
        <v>Grosseto</v>
      </c>
      <c r="D69" s="36">
        <v>0.2</v>
      </c>
      <c r="E69" s="37" t="s">
        <v>139</v>
      </c>
      <c r="F69" s="56" t="s">
        <v>235</v>
      </c>
    </row>
    <row r="70" spans="1:6" hidden="1" x14ac:dyDescent="0.2">
      <c r="A70" s="34" t="s">
        <v>122</v>
      </c>
      <c r="B70" s="35">
        <v>40</v>
      </c>
      <c r="C70" s="34" t="str">
        <f t="shared" si="0"/>
        <v>Imperia</v>
      </c>
      <c r="D70" s="36">
        <v>0.2</v>
      </c>
      <c r="E70" s="37" t="s">
        <v>123</v>
      </c>
      <c r="F70" s="56" t="s">
        <v>234</v>
      </c>
    </row>
    <row r="71" spans="1:6" hidden="1" x14ac:dyDescent="0.2">
      <c r="A71" s="34" t="s">
        <v>143</v>
      </c>
      <c r="B71" s="35">
        <v>41</v>
      </c>
      <c r="C71" s="34" t="str">
        <f t="shared" si="0"/>
        <v>Isernia</v>
      </c>
      <c r="D71" s="36">
        <v>0.2</v>
      </c>
      <c r="E71" s="37" t="s">
        <v>144</v>
      </c>
      <c r="F71" s="56" t="s">
        <v>238</v>
      </c>
    </row>
    <row r="72" spans="1:6" hidden="1" x14ac:dyDescent="0.2">
      <c r="A72" s="34" t="s">
        <v>133</v>
      </c>
      <c r="B72" s="35">
        <v>42</v>
      </c>
      <c r="C72" s="34" t="s">
        <v>133</v>
      </c>
      <c r="D72" s="36">
        <v>0.2</v>
      </c>
      <c r="E72" s="37" t="s">
        <v>134</v>
      </c>
      <c r="F72" s="56" t="s">
        <v>234</v>
      </c>
    </row>
    <row r="73" spans="1:6" hidden="1" x14ac:dyDescent="0.2">
      <c r="A73" s="34" t="s">
        <v>145</v>
      </c>
      <c r="B73" s="35">
        <v>43</v>
      </c>
      <c r="C73" s="34" t="str">
        <f t="shared" si="0"/>
        <v>L'Aquila</v>
      </c>
      <c r="D73" s="36">
        <v>0.2</v>
      </c>
      <c r="E73" s="37" t="s">
        <v>146</v>
      </c>
      <c r="F73" s="55" t="s">
        <v>263</v>
      </c>
    </row>
    <row r="74" spans="1:6" hidden="1" x14ac:dyDescent="0.2">
      <c r="A74" s="34" t="s">
        <v>149</v>
      </c>
      <c r="B74" s="35">
        <v>44</v>
      </c>
      <c r="C74" s="34" t="str">
        <f t="shared" si="0"/>
        <v>Latina</v>
      </c>
      <c r="D74" s="36">
        <v>0.2</v>
      </c>
      <c r="E74" s="37" t="s">
        <v>150</v>
      </c>
      <c r="F74" s="55" t="s">
        <v>262</v>
      </c>
    </row>
    <row r="75" spans="1:6" hidden="1" x14ac:dyDescent="0.2">
      <c r="A75" s="34" t="s">
        <v>151</v>
      </c>
      <c r="B75" s="35">
        <v>45</v>
      </c>
      <c r="C75" s="34" t="str">
        <f t="shared" si="0"/>
        <v>Lecce</v>
      </c>
      <c r="D75" s="36">
        <v>0.2</v>
      </c>
      <c r="E75" s="37" t="s">
        <v>152</v>
      </c>
      <c r="F75" s="55" t="str">
        <f>CONCATENATE("di ",C75)</f>
        <v>di Lecce</v>
      </c>
    </row>
    <row r="76" spans="1:6" hidden="1" x14ac:dyDescent="0.2">
      <c r="A76" s="34" t="s">
        <v>75</v>
      </c>
      <c r="B76" s="35">
        <v>46</v>
      </c>
      <c r="C76" s="34" t="str">
        <f t="shared" si="0"/>
        <v>Lecco</v>
      </c>
      <c r="D76" s="36">
        <v>0.2</v>
      </c>
      <c r="E76" s="37" t="s">
        <v>76</v>
      </c>
      <c r="F76" s="55" t="s">
        <v>248</v>
      </c>
    </row>
    <row r="77" spans="1:6" hidden="1" x14ac:dyDescent="0.2">
      <c r="A77" s="34" t="s">
        <v>156</v>
      </c>
      <c r="B77" s="35">
        <v>47</v>
      </c>
      <c r="C77" s="34" t="str">
        <f t="shared" si="0"/>
        <v>Livorno</v>
      </c>
      <c r="D77" s="36">
        <v>0.2</v>
      </c>
      <c r="E77" s="37" t="s">
        <v>157</v>
      </c>
      <c r="F77" s="56" t="s">
        <v>235</v>
      </c>
    </row>
    <row r="78" spans="1:6" hidden="1" x14ac:dyDescent="0.2">
      <c r="A78" s="34" t="s">
        <v>79</v>
      </c>
      <c r="B78" s="35">
        <v>48</v>
      </c>
      <c r="C78" s="34" t="str">
        <f t="shared" si="0"/>
        <v>Lodi</v>
      </c>
      <c r="D78" s="36">
        <v>0.2</v>
      </c>
      <c r="E78" s="37" t="s">
        <v>80</v>
      </c>
      <c r="F78" s="55" t="s">
        <v>249</v>
      </c>
    </row>
    <row r="79" spans="1:6" hidden="1" x14ac:dyDescent="0.2">
      <c r="A79" s="34" t="s">
        <v>158</v>
      </c>
      <c r="B79" s="35">
        <v>49</v>
      </c>
      <c r="C79" s="34" t="str">
        <f t="shared" si="0"/>
        <v>Lucca</v>
      </c>
      <c r="D79" s="36">
        <v>0.2</v>
      </c>
      <c r="E79" s="72" t="s">
        <v>159</v>
      </c>
      <c r="F79" s="55" t="s">
        <v>266</v>
      </c>
    </row>
    <row r="80" spans="1:6" hidden="1" x14ac:dyDescent="0.2">
      <c r="A80" s="34" t="s">
        <v>162</v>
      </c>
      <c r="B80" s="35">
        <v>50</v>
      </c>
      <c r="C80" s="34" t="str">
        <f t="shared" si="0"/>
        <v>Macerata</v>
      </c>
      <c r="D80" s="36">
        <v>0.2</v>
      </c>
      <c r="E80" s="73" t="s">
        <v>163</v>
      </c>
      <c r="F80" s="55" t="s">
        <v>256</v>
      </c>
    </row>
    <row r="81" spans="1:6" hidden="1" x14ac:dyDescent="0.2">
      <c r="A81" s="34" t="s">
        <v>71</v>
      </c>
      <c r="B81" s="35">
        <v>51</v>
      </c>
      <c r="C81" s="34" t="str">
        <f t="shared" si="0"/>
        <v>Mantova</v>
      </c>
      <c r="D81" s="36">
        <v>0.2</v>
      </c>
      <c r="E81" s="72" t="s">
        <v>72</v>
      </c>
      <c r="F81" s="55" t="s">
        <v>273</v>
      </c>
    </row>
    <row r="82" spans="1:6" hidden="1" x14ac:dyDescent="0.2">
      <c r="A82" s="34" t="s">
        <v>219</v>
      </c>
      <c r="B82" s="35">
        <v>52</v>
      </c>
      <c r="C82" s="34" t="str">
        <f t="shared" si="0"/>
        <v>Massa Carrara</v>
      </c>
      <c r="D82" s="36">
        <v>0.2</v>
      </c>
      <c r="E82" s="72" t="s">
        <v>155</v>
      </c>
      <c r="F82" s="55" t="s">
        <v>266</v>
      </c>
    </row>
    <row r="83" spans="1:6" hidden="1" x14ac:dyDescent="0.2">
      <c r="A83" s="34" t="s">
        <v>166</v>
      </c>
      <c r="B83" s="35">
        <v>53</v>
      </c>
      <c r="C83" s="34" t="str">
        <f t="shared" si="0"/>
        <v>Matera</v>
      </c>
      <c r="D83" s="36">
        <v>0.2</v>
      </c>
      <c r="E83" s="72" t="s">
        <v>167</v>
      </c>
      <c r="F83" s="55" t="s">
        <v>257</v>
      </c>
    </row>
    <row r="84" spans="1:6" hidden="1" x14ac:dyDescent="0.2">
      <c r="A84" s="34" t="s">
        <v>170</v>
      </c>
      <c r="B84" s="35">
        <v>54</v>
      </c>
      <c r="C84" s="34" t="str">
        <f t="shared" si="0"/>
        <v>Messina</v>
      </c>
      <c r="D84" s="74">
        <v>0.7</v>
      </c>
      <c r="E84" s="72" t="s">
        <v>171</v>
      </c>
      <c r="F84" s="55" t="str">
        <f>CONCATENATE("di ",C84)</f>
        <v>di Messina</v>
      </c>
    </row>
    <row r="85" spans="1:6" hidden="1" x14ac:dyDescent="0.2">
      <c r="A85" s="34" t="s">
        <v>58</v>
      </c>
      <c r="B85" s="35">
        <v>55</v>
      </c>
      <c r="C85" s="34" t="str">
        <f t="shared" si="0"/>
        <v>Milano</v>
      </c>
      <c r="D85" s="36">
        <v>0.2</v>
      </c>
      <c r="E85" s="72" t="s">
        <v>59</v>
      </c>
      <c r="F85" s="56" t="s">
        <v>249</v>
      </c>
    </row>
    <row r="86" spans="1:6" hidden="1" x14ac:dyDescent="0.2">
      <c r="A86" s="34" t="s">
        <v>141</v>
      </c>
      <c r="B86" s="35">
        <v>56</v>
      </c>
      <c r="C86" s="34" t="str">
        <f t="shared" si="0"/>
        <v>Modena</v>
      </c>
      <c r="D86" s="36">
        <v>0.2</v>
      </c>
      <c r="E86" s="72" t="s">
        <v>142</v>
      </c>
      <c r="F86" s="55" t="str">
        <f>CONCATENATE("di ",C86)</f>
        <v>di Modena</v>
      </c>
    </row>
    <row r="87" spans="1:6" hidden="1" x14ac:dyDescent="0.2">
      <c r="A87" s="34" t="s">
        <v>230</v>
      </c>
      <c r="B87" s="35">
        <v>57</v>
      </c>
      <c r="C87" s="34" t="str">
        <f t="shared" si="0"/>
        <v>Monza e Brianza</v>
      </c>
      <c r="D87" s="36">
        <v>0.2</v>
      </c>
      <c r="E87" s="72" t="s">
        <v>226</v>
      </c>
      <c r="F87" s="55" t="s">
        <v>249</v>
      </c>
    </row>
    <row r="88" spans="1:6" hidden="1" x14ac:dyDescent="0.2">
      <c r="A88" s="34" t="s">
        <v>178</v>
      </c>
      <c r="B88" s="35">
        <v>58</v>
      </c>
      <c r="C88" s="34" t="str">
        <f t="shared" si="0"/>
        <v>Napoli</v>
      </c>
      <c r="D88" s="36">
        <v>0.2</v>
      </c>
      <c r="E88" s="72" t="s">
        <v>179</v>
      </c>
      <c r="F88" s="55" t="str">
        <f>CONCATENATE("di ",C88)</f>
        <v>di Napoli</v>
      </c>
    </row>
    <row r="89" spans="1:6" hidden="1" x14ac:dyDescent="0.2">
      <c r="A89" s="34" t="s">
        <v>25</v>
      </c>
      <c r="B89" s="35">
        <v>59</v>
      </c>
      <c r="C89" s="34" t="str">
        <f t="shared" si="0"/>
        <v>Novara</v>
      </c>
      <c r="D89" s="36">
        <v>0.2</v>
      </c>
      <c r="E89" s="72" t="s">
        <v>26</v>
      </c>
      <c r="F89" s="56" t="s">
        <v>270</v>
      </c>
    </row>
    <row r="90" spans="1:6" hidden="1" x14ac:dyDescent="0.2">
      <c r="A90" s="34" t="s">
        <v>182</v>
      </c>
      <c r="B90" s="35">
        <v>60</v>
      </c>
      <c r="C90" s="34" t="str">
        <f t="shared" si="0"/>
        <v>Nuoro</v>
      </c>
      <c r="D90" s="36">
        <v>0.2</v>
      </c>
      <c r="E90" s="72" t="s">
        <v>183</v>
      </c>
      <c r="F90" s="55" t="str">
        <f>CONCATENATE("di ",C90)</f>
        <v>di Nuoro</v>
      </c>
    </row>
    <row r="91" spans="1:6" hidden="1" x14ac:dyDescent="0.2">
      <c r="A91" s="34" t="s">
        <v>186</v>
      </c>
      <c r="B91" s="35">
        <v>61</v>
      </c>
      <c r="C91" s="34" t="str">
        <f t="shared" si="0"/>
        <v>Oristano</v>
      </c>
      <c r="D91" s="36">
        <v>0.2</v>
      </c>
      <c r="E91" s="72" t="s">
        <v>187</v>
      </c>
      <c r="F91" s="55" t="s">
        <v>264</v>
      </c>
    </row>
    <row r="92" spans="1:6" hidden="1" x14ac:dyDescent="0.2">
      <c r="A92" s="34" t="s">
        <v>103</v>
      </c>
      <c r="B92" s="35">
        <v>62</v>
      </c>
      <c r="C92" s="34" t="str">
        <f t="shared" si="0"/>
        <v>Padova</v>
      </c>
      <c r="D92" s="36">
        <v>0.2</v>
      </c>
      <c r="E92" s="72" t="s">
        <v>104</v>
      </c>
      <c r="F92" s="55" t="str">
        <f>CONCATENATE("di ",C92)</f>
        <v>di Padova</v>
      </c>
    </row>
    <row r="93" spans="1:6" hidden="1" x14ac:dyDescent="0.2">
      <c r="A93" s="34" t="s">
        <v>192</v>
      </c>
      <c r="B93" s="35">
        <v>63</v>
      </c>
      <c r="C93" s="34" t="str">
        <f t="shared" si="0"/>
        <v>Palermo</v>
      </c>
      <c r="D93" s="74">
        <v>0.7</v>
      </c>
      <c r="E93" s="72" t="s">
        <v>274</v>
      </c>
      <c r="F93" s="56" t="s">
        <v>250</v>
      </c>
    </row>
    <row r="94" spans="1:6" hidden="1" x14ac:dyDescent="0.2">
      <c r="A94" s="34" t="s">
        <v>137</v>
      </c>
      <c r="B94" s="35">
        <v>64</v>
      </c>
      <c r="C94" s="34" t="str">
        <f t="shared" si="0"/>
        <v>Parma</v>
      </c>
      <c r="D94" s="36">
        <v>0.2</v>
      </c>
      <c r="E94" s="72" t="s">
        <v>229</v>
      </c>
      <c r="F94" s="55" t="str">
        <f>CONCATENATE("di ",C94)</f>
        <v>di Parma</v>
      </c>
    </row>
    <row r="95" spans="1:6" hidden="1" x14ac:dyDescent="0.2">
      <c r="A95" s="34" t="s">
        <v>65</v>
      </c>
      <c r="B95" s="35">
        <v>65</v>
      </c>
      <c r="C95" s="34" t="str">
        <f t="shared" si="0"/>
        <v>Pavia</v>
      </c>
      <c r="D95" s="36">
        <v>0.2</v>
      </c>
      <c r="E95" s="72" t="s">
        <v>66</v>
      </c>
      <c r="F95" s="55" t="s">
        <v>273</v>
      </c>
    </row>
    <row r="96" spans="1:6" hidden="1" x14ac:dyDescent="0.2">
      <c r="A96" s="34" t="s">
        <v>174</v>
      </c>
      <c r="B96" s="35">
        <v>66</v>
      </c>
      <c r="C96" s="34" t="str">
        <f t="shared" si="0"/>
        <v>Perugia</v>
      </c>
      <c r="D96" s="36">
        <v>0.2</v>
      </c>
      <c r="E96" s="73" t="s">
        <v>175</v>
      </c>
      <c r="F96" s="55" t="s">
        <v>261</v>
      </c>
    </row>
    <row r="97" spans="1:6" hidden="1" x14ac:dyDescent="0.2">
      <c r="A97" s="34" t="s">
        <v>180</v>
      </c>
      <c r="B97" s="35">
        <v>67</v>
      </c>
      <c r="C97" s="34" t="str">
        <f t="shared" si="0"/>
        <v>Pesaro e Urbino</v>
      </c>
      <c r="D97" s="36">
        <v>0.2</v>
      </c>
      <c r="E97" s="72" t="s">
        <v>181</v>
      </c>
      <c r="F97" s="55" t="s">
        <v>256</v>
      </c>
    </row>
    <row r="98" spans="1:6" hidden="1" x14ac:dyDescent="0.2">
      <c r="A98" s="34" t="s">
        <v>195</v>
      </c>
      <c r="B98" s="35">
        <v>68</v>
      </c>
      <c r="C98" s="34" t="str">
        <f t="shared" si="0"/>
        <v>Pescara</v>
      </c>
      <c r="D98" s="36">
        <v>0.2</v>
      </c>
      <c r="E98" s="72" t="s">
        <v>196</v>
      </c>
      <c r="F98" s="55" t="s">
        <v>247</v>
      </c>
    </row>
    <row r="99" spans="1:6" hidden="1" x14ac:dyDescent="0.2">
      <c r="A99" s="34" t="s">
        <v>135</v>
      </c>
      <c r="B99" s="35">
        <v>69</v>
      </c>
      <c r="C99" s="34" t="str">
        <f t="shared" si="0"/>
        <v>Piacenza</v>
      </c>
      <c r="D99" s="36">
        <v>0.2</v>
      </c>
      <c r="E99" s="72" t="s">
        <v>136</v>
      </c>
      <c r="F99" s="55" t="str">
        <f>CONCATENATE("di ",C99)</f>
        <v>di Piacenza</v>
      </c>
    </row>
    <row r="100" spans="1:6" hidden="1" x14ac:dyDescent="0.2">
      <c r="A100" s="34" t="s">
        <v>164</v>
      </c>
      <c r="B100" s="35">
        <v>70</v>
      </c>
      <c r="C100" s="34" t="str">
        <f t="shared" si="0"/>
        <v>Pisa</v>
      </c>
      <c r="D100" s="36">
        <v>0.2</v>
      </c>
      <c r="E100" s="72" t="s">
        <v>165</v>
      </c>
      <c r="F100" s="55" t="s">
        <v>266</v>
      </c>
    </row>
    <row r="101" spans="1:6" hidden="1" x14ac:dyDescent="0.2">
      <c r="A101" s="34" t="s">
        <v>160</v>
      </c>
      <c r="B101" s="35">
        <v>71</v>
      </c>
      <c r="C101" s="34" t="str">
        <f t="shared" si="0"/>
        <v>Pistoia</v>
      </c>
      <c r="D101" s="36">
        <v>0.2</v>
      </c>
      <c r="E101" s="72" t="s">
        <v>161</v>
      </c>
      <c r="F101" s="55" t="s">
        <v>260</v>
      </c>
    </row>
    <row r="102" spans="1:6" hidden="1" x14ac:dyDescent="0.2">
      <c r="A102" s="34" t="s">
        <v>119</v>
      </c>
      <c r="B102" s="35">
        <v>72</v>
      </c>
      <c r="C102" s="34" t="str">
        <f t="shared" si="0"/>
        <v>Pordenone</v>
      </c>
      <c r="D102" s="36">
        <v>0.2</v>
      </c>
      <c r="E102" s="72" t="s">
        <v>120</v>
      </c>
      <c r="F102" s="56" t="s">
        <v>251</v>
      </c>
    </row>
    <row r="103" spans="1:6" hidden="1" x14ac:dyDescent="0.2">
      <c r="A103" s="34" t="s">
        <v>197</v>
      </c>
      <c r="B103" s="35">
        <v>73</v>
      </c>
      <c r="C103" s="34" t="str">
        <f t="shared" si="0"/>
        <v>Potenza</v>
      </c>
      <c r="D103" s="36">
        <v>0.2</v>
      </c>
      <c r="E103" s="72" t="s">
        <v>198</v>
      </c>
      <c r="F103" s="55" t="s">
        <v>257</v>
      </c>
    </row>
    <row r="104" spans="1:6" hidden="1" x14ac:dyDescent="0.2">
      <c r="A104" s="34" t="s">
        <v>172</v>
      </c>
      <c r="B104" s="35">
        <v>74</v>
      </c>
      <c r="C104" s="34" t="str">
        <f t="shared" si="0"/>
        <v>Prato</v>
      </c>
      <c r="D104" s="36">
        <v>0.2</v>
      </c>
      <c r="E104" s="72" t="s">
        <v>173</v>
      </c>
      <c r="F104" s="55" t="s">
        <v>260</v>
      </c>
    </row>
    <row r="105" spans="1:6" hidden="1" x14ac:dyDescent="0.2">
      <c r="A105" s="34" t="s">
        <v>199</v>
      </c>
      <c r="B105" s="35">
        <v>75</v>
      </c>
      <c r="C105" s="34" t="str">
        <f t="shared" si="0"/>
        <v>Ragusa</v>
      </c>
      <c r="D105" s="74">
        <v>0.7</v>
      </c>
      <c r="E105" s="72" t="s">
        <v>200</v>
      </c>
      <c r="F105" s="55" t="s">
        <v>254</v>
      </c>
    </row>
    <row r="106" spans="1:6" hidden="1" x14ac:dyDescent="0.2">
      <c r="A106" s="34" t="s">
        <v>147</v>
      </c>
      <c r="B106" s="35">
        <v>76</v>
      </c>
      <c r="C106" s="34" t="str">
        <f t="shared" si="0"/>
        <v>Ravenna</v>
      </c>
      <c r="D106" s="36">
        <v>0.2</v>
      </c>
      <c r="E106" s="72" t="s">
        <v>148</v>
      </c>
      <c r="F106" s="55" t="s">
        <v>267</v>
      </c>
    </row>
    <row r="107" spans="1:6" hidden="1" x14ac:dyDescent="0.2">
      <c r="A107" s="34" t="s">
        <v>220</v>
      </c>
      <c r="B107" s="35">
        <v>77</v>
      </c>
      <c r="C107" s="34" t="str">
        <f t="shared" si="0"/>
        <v>Reggio Calabria</v>
      </c>
      <c r="D107" s="36">
        <v>0.2</v>
      </c>
      <c r="E107" s="72" t="s">
        <v>203</v>
      </c>
      <c r="F107" s="55" t="str">
        <f>CONCATENATE("di ",C107)</f>
        <v>di Reggio Calabria</v>
      </c>
    </row>
    <row r="108" spans="1:6" hidden="1" x14ac:dyDescent="0.2">
      <c r="A108" s="34" t="s">
        <v>221</v>
      </c>
      <c r="B108" s="35">
        <v>78</v>
      </c>
      <c r="C108" s="34" t="str">
        <f t="shared" si="0"/>
        <v>Reggio Emilia</v>
      </c>
      <c r="D108" s="36">
        <v>0.2</v>
      </c>
      <c r="E108" s="72" t="s">
        <v>140</v>
      </c>
      <c r="F108" s="55" t="str">
        <f>CONCATENATE("di ",C108)</f>
        <v>di Reggio Emilia</v>
      </c>
    </row>
    <row r="109" spans="1:6" hidden="1" x14ac:dyDescent="0.2">
      <c r="A109" s="34" t="s">
        <v>188</v>
      </c>
      <c r="B109" s="35">
        <v>79</v>
      </c>
      <c r="C109" s="34" t="str">
        <f t="shared" si="0"/>
        <v>Rieti</v>
      </c>
      <c r="D109" s="36">
        <v>0.2</v>
      </c>
      <c r="E109" s="72" t="s">
        <v>189</v>
      </c>
      <c r="F109" s="55" t="s">
        <v>265</v>
      </c>
    </row>
    <row r="110" spans="1:6" hidden="1" x14ac:dyDescent="0.2">
      <c r="A110" s="34" t="s">
        <v>153</v>
      </c>
      <c r="B110" s="35">
        <v>80</v>
      </c>
      <c r="C110" s="34" t="str">
        <f t="shared" si="0"/>
        <v>Rimini</v>
      </c>
      <c r="D110" s="36">
        <v>0.2</v>
      </c>
      <c r="E110" s="72" t="s">
        <v>154</v>
      </c>
      <c r="F110" s="56" t="s">
        <v>243</v>
      </c>
    </row>
    <row r="111" spans="1:6" hidden="1" x14ac:dyDescent="0.2">
      <c r="A111" s="34" t="s">
        <v>190</v>
      </c>
      <c r="B111" s="35">
        <v>81</v>
      </c>
      <c r="C111" s="34" t="str">
        <f t="shared" si="0"/>
        <v>Roma</v>
      </c>
      <c r="D111" s="36">
        <v>0.2</v>
      </c>
      <c r="E111" s="72" t="s">
        <v>191</v>
      </c>
      <c r="F111" s="55" t="str">
        <f>CONCATENATE("di ",C111)</f>
        <v>di Roma</v>
      </c>
    </row>
    <row r="112" spans="1:6" hidden="1" x14ac:dyDescent="0.2">
      <c r="A112" s="34" t="s">
        <v>105</v>
      </c>
      <c r="B112" s="35">
        <v>82</v>
      </c>
      <c r="C112" s="34" t="str">
        <f t="shared" si="0"/>
        <v>Rovigo</v>
      </c>
      <c r="D112" s="36">
        <v>0.2</v>
      </c>
      <c r="E112" s="72" t="s">
        <v>106</v>
      </c>
      <c r="F112" s="56" t="s">
        <v>253</v>
      </c>
    </row>
    <row r="113" spans="1:6" hidden="1" x14ac:dyDescent="0.2">
      <c r="A113" s="34" t="s">
        <v>201</v>
      </c>
      <c r="B113" s="35">
        <v>83</v>
      </c>
      <c r="C113" s="34" t="str">
        <f t="shared" si="0"/>
        <v>Salerno</v>
      </c>
      <c r="D113" s="36">
        <v>0.2</v>
      </c>
      <c r="E113" s="72" t="s">
        <v>202</v>
      </c>
      <c r="F113" s="55" t="str">
        <f>CONCATENATE("di ",C113)</f>
        <v>di Salerno</v>
      </c>
    </row>
    <row r="114" spans="1:6" hidden="1" x14ac:dyDescent="0.2">
      <c r="A114" s="34" t="s">
        <v>206</v>
      </c>
      <c r="B114" s="35">
        <v>84</v>
      </c>
      <c r="C114" s="34" t="str">
        <f t="shared" si="0"/>
        <v>Sassari</v>
      </c>
      <c r="D114" s="36">
        <v>0.2</v>
      </c>
      <c r="E114" s="72" t="s">
        <v>207</v>
      </c>
      <c r="F114" s="55" t="str">
        <f>CONCATENATE("di ",C114)</f>
        <v>di Sassari</v>
      </c>
    </row>
    <row r="115" spans="1:6" hidden="1" x14ac:dyDescent="0.2">
      <c r="A115" s="34" t="s">
        <v>126</v>
      </c>
      <c r="B115" s="35">
        <v>85</v>
      </c>
      <c r="C115" s="34" t="str">
        <f t="shared" si="0"/>
        <v>Savona</v>
      </c>
      <c r="D115" s="36">
        <v>0.2</v>
      </c>
      <c r="E115" s="72" t="s">
        <v>127</v>
      </c>
      <c r="F115" s="56" t="s">
        <v>234</v>
      </c>
    </row>
    <row r="116" spans="1:6" hidden="1" x14ac:dyDescent="0.2">
      <c r="A116" s="34" t="s">
        <v>168</v>
      </c>
      <c r="B116" s="35">
        <v>86</v>
      </c>
      <c r="C116" s="34" t="str">
        <f t="shared" si="0"/>
        <v>Siena</v>
      </c>
      <c r="D116" s="36">
        <v>0.2</v>
      </c>
      <c r="E116" s="72" t="s">
        <v>169</v>
      </c>
      <c r="F116" s="56" t="s">
        <v>255</v>
      </c>
    </row>
    <row r="117" spans="1:6" hidden="1" x14ac:dyDescent="0.2">
      <c r="A117" s="34" t="s">
        <v>208</v>
      </c>
      <c r="B117" s="35">
        <v>87</v>
      </c>
      <c r="C117" s="34" t="str">
        <f t="shared" si="0"/>
        <v>Siracusa</v>
      </c>
      <c r="D117" s="74">
        <v>0.7</v>
      </c>
      <c r="E117" s="72" t="s">
        <v>209</v>
      </c>
      <c r="F117" s="55" t="s">
        <v>254</v>
      </c>
    </row>
    <row r="118" spans="1:6" hidden="1" x14ac:dyDescent="0.2">
      <c r="A118" s="34" t="s">
        <v>54</v>
      </c>
      <c r="B118" s="35">
        <v>88</v>
      </c>
      <c r="C118" s="34" t="str">
        <f t="shared" si="0"/>
        <v>Sondrio</v>
      </c>
      <c r="D118" s="36">
        <v>0.2</v>
      </c>
      <c r="E118" s="72" t="s">
        <v>55</v>
      </c>
      <c r="F118" s="55" t="str">
        <f t="shared" ref="F118:F124" si="1">CONCATENATE("di ",C118)</f>
        <v>di Sondrio</v>
      </c>
    </row>
    <row r="119" spans="1:6" hidden="1" x14ac:dyDescent="0.2">
      <c r="A119" s="34" t="s">
        <v>204</v>
      </c>
      <c r="B119" s="35">
        <v>89</v>
      </c>
      <c r="C119" s="34" t="str">
        <f t="shared" ref="C119:C135" si="2">A119</f>
        <v>Taranto</v>
      </c>
      <c r="D119" s="36">
        <v>0.2</v>
      </c>
      <c r="E119" s="72" t="s">
        <v>205</v>
      </c>
      <c r="F119" s="55" t="s">
        <v>271</v>
      </c>
    </row>
    <row r="120" spans="1:6" hidden="1" x14ac:dyDescent="0.2">
      <c r="A120" s="34" t="s">
        <v>193</v>
      </c>
      <c r="B120" s="35">
        <v>90</v>
      </c>
      <c r="C120" s="34" t="str">
        <f t="shared" si="2"/>
        <v>Teramo</v>
      </c>
      <c r="D120" s="36">
        <v>0.2</v>
      </c>
      <c r="E120" s="72" t="s">
        <v>194</v>
      </c>
      <c r="F120" s="55" t="s">
        <v>263</v>
      </c>
    </row>
    <row r="121" spans="1:6" hidden="1" x14ac:dyDescent="0.2">
      <c r="A121" s="34" t="s">
        <v>176</v>
      </c>
      <c r="B121" s="35">
        <v>91</v>
      </c>
      <c r="C121" s="34" t="str">
        <f t="shared" si="2"/>
        <v>Terni</v>
      </c>
      <c r="D121" s="36">
        <v>0.2</v>
      </c>
      <c r="E121" s="72" t="s">
        <v>177</v>
      </c>
      <c r="F121" s="55" t="s">
        <v>261</v>
      </c>
    </row>
    <row r="122" spans="1:6" hidden="1" x14ac:dyDescent="0.2">
      <c r="A122" s="34" t="s">
        <v>17</v>
      </c>
      <c r="B122" s="35">
        <v>92</v>
      </c>
      <c r="C122" s="34" t="str">
        <f t="shared" si="2"/>
        <v>Torino</v>
      </c>
      <c r="D122" s="36">
        <v>0.2</v>
      </c>
      <c r="E122" s="72" t="s">
        <v>18</v>
      </c>
      <c r="F122" s="55" t="str">
        <f t="shared" si="1"/>
        <v>di Torino</v>
      </c>
    </row>
    <row r="123" spans="1:6" hidden="1" x14ac:dyDescent="0.2">
      <c r="A123" s="34" t="s">
        <v>212</v>
      </c>
      <c r="B123" s="35">
        <v>93</v>
      </c>
      <c r="C123" s="34" t="str">
        <f t="shared" si="2"/>
        <v>Trapani</v>
      </c>
      <c r="D123" s="74">
        <v>0.7</v>
      </c>
      <c r="E123" s="72" t="s">
        <v>213</v>
      </c>
      <c r="F123" s="55" t="s">
        <v>272</v>
      </c>
    </row>
    <row r="124" spans="1:6" hidden="1" x14ac:dyDescent="0.2">
      <c r="A124" s="34" t="s">
        <v>83</v>
      </c>
      <c r="B124" s="35">
        <v>94</v>
      </c>
      <c r="C124" s="34" t="str">
        <f t="shared" si="2"/>
        <v>Trento</v>
      </c>
      <c r="D124" s="36">
        <v>0.2</v>
      </c>
      <c r="E124" s="72" t="s">
        <v>84</v>
      </c>
      <c r="F124" s="55" t="str">
        <f t="shared" si="1"/>
        <v>di Trento</v>
      </c>
    </row>
    <row r="125" spans="1:6" hidden="1" x14ac:dyDescent="0.2">
      <c r="A125" s="34" t="s">
        <v>97</v>
      </c>
      <c r="B125" s="35">
        <v>95</v>
      </c>
      <c r="C125" s="34" t="str">
        <f t="shared" si="2"/>
        <v>Treviso</v>
      </c>
      <c r="D125" s="36">
        <v>0.2</v>
      </c>
      <c r="E125" s="72" t="s">
        <v>98</v>
      </c>
      <c r="F125" s="56" t="s">
        <v>252</v>
      </c>
    </row>
    <row r="126" spans="1:6" hidden="1" x14ac:dyDescent="0.2">
      <c r="A126" s="34" t="s">
        <v>115</v>
      </c>
      <c r="B126" s="35">
        <v>96</v>
      </c>
      <c r="C126" s="34" t="str">
        <f t="shared" si="2"/>
        <v>Trieste</v>
      </c>
      <c r="D126" s="36">
        <v>0.2</v>
      </c>
      <c r="E126" s="72" t="s">
        <v>116</v>
      </c>
      <c r="F126" s="56" t="s">
        <v>233</v>
      </c>
    </row>
    <row r="127" spans="1:6" hidden="1" x14ac:dyDescent="0.2">
      <c r="A127" s="34" t="s">
        <v>109</v>
      </c>
      <c r="B127" s="35">
        <v>97</v>
      </c>
      <c r="C127" s="34" t="str">
        <f t="shared" si="2"/>
        <v>Udine</v>
      </c>
      <c r="D127" s="36">
        <v>0.2</v>
      </c>
      <c r="E127" s="72" t="s">
        <v>110</v>
      </c>
      <c r="F127" s="55" t="s">
        <v>251</v>
      </c>
    </row>
    <row r="128" spans="1:6" hidden="1" x14ac:dyDescent="0.2">
      <c r="A128" s="34" t="s">
        <v>46</v>
      </c>
      <c r="B128" s="35">
        <v>98</v>
      </c>
      <c r="C128" s="34" t="str">
        <f t="shared" si="2"/>
        <v>Varese</v>
      </c>
      <c r="D128" s="36">
        <v>0.2</v>
      </c>
      <c r="E128" s="72" t="s">
        <v>47</v>
      </c>
      <c r="F128" s="55" t="str">
        <f>CONCATENATE("di ",C128)</f>
        <v>di Varese</v>
      </c>
    </row>
    <row r="129" spans="1:6" hidden="1" x14ac:dyDescent="0.2">
      <c r="A129" s="34" t="s">
        <v>99</v>
      </c>
      <c r="B129" s="35">
        <v>99</v>
      </c>
      <c r="C129" s="34" t="str">
        <f t="shared" si="2"/>
        <v>Venezia</v>
      </c>
      <c r="D129" s="36">
        <v>0.2</v>
      </c>
      <c r="E129" s="72" t="s">
        <v>100</v>
      </c>
      <c r="F129" s="56" t="s">
        <v>253</v>
      </c>
    </row>
    <row r="130" spans="1:6" hidden="1" x14ac:dyDescent="0.2">
      <c r="A130" s="34" t="s">
        <v>223</v>
      </c>
      <c r="B130" s="35">
        <v>100</v>
      </c>
      <c r="C130" s="34" t="str">
        <f t="shared" si="2"/>
        <v>Verbano Cusio Ossola</v>
      </c>
      <c r="D130" s="36">
        <v>0.2</v>
      </c>
      <c r="E130" s="72" t="s">
        <v>41</v>
      </c>
      <c r="F130" s="56" t="s">
        <v>270</v>
      </c>
    </row>
    <row r="131" spans="1:6" hidden="1" x14ac:dyDescent="0.2">
      <c r="A131" s="34" t="s">
        <v>21</v>
      </c>
      <c r="B131" s="35">
        <v>101</v>
      </c>
      <c r="C131" s="34" t="str">
        <f t="shared" si="2"/>
        <v>Vercelli</v>
      </c>
      <c r="D131" s="36">
        <v>0.2</v>
      </c>
      <c r="E131" s="72" t="s">
        <v>22</v>
      </c>
      <c r="F131" s="56" t="s">
        <v>270</v>
      </c>
    </row>
    <row r="132" spans="1:6" hidden="1" x14ac:dyDescent="0.2">
      <c r="A132" s="34" t="s">
        <v>87</v>
      </c>
      <c r="B132" s="35">
        <v>102</v>
      </c>
      <c r="C132" s="34" t="str">
        <f t="shared" si="2"/>
        <v>Verona</v>
      </c>
      <c r="D132" s="36">
        <v>0.2</v>
      </c>
      <c r="E132" s="72" t="s">
        <v>88</v>
      </c>
      <c r="F132" s="55" t="str">
        <f>CONCATENATE("di ",C132)</f>
        <v>di Verona</v>
      </c>
    </row>
    <row r="133" spans="1:6" hidden="1" x14ac:dyDescent="0.2">
      <c r="A133" s="34" t="s">
        <v>210</v>
      </c>
      <c r="B133" s="35">
        <v>103</v>
      </c>
      <c r="C133" s="34" t="str">
        <f t="shared" si="2"/>
        <v>Vibo Valentia</v>
      </c>
      <c r="D133" s="36">
        <v>0.2</v>
      </c>
      <c r="E133" s="72" t="s">
        <v>211</v>
      </c>
      <c r="F133" s="56" t="s">
        <v>268</v>
      </c>
    </row>
    <row r="134" spans="1:6" hidden="1" x14ac:dyDescent="0.2">
      <c r="A134" s="34" t="s">
        <v>91</v>
      </c>
      <c r="B134" s="35">
        <v>104</v>
      </c>
      <c r="C134" s="34" t="str">
        <f t="shared" si="2"/>
        <v>Vicenza</v>
      </c>
      <c r="D134" s="36">
        <v>0.2</v>
      </c>
      <c r="E134" s="72" t="s">
        <v>92</v>
      </c>
      <c r="F134" s="55" t="str">
        <f>CONCATENATE("di ",C134)</f>
        <v>di Vicenza</v>
      </c>
    </row>
    <row r="135" spans="1:6" hidden="1" x14ac:dyDescent="0.2">
      <c r="A135" s="34" t="s">
        <v>184</v>
      </c>
      <c r="B135" s="35">
        <v>105</v>
      </c>
      <c r="C135" s="34" t="str">
        <f t="shared" si="2"/>
        <v>Viterbo</v>
      </c>
      <c r="D135" s="36">
        <v>0.2</v>
      </c>
      <c r="E135" s="72" t="s">
        <v>185</v>
      </c>
      <c r="F135" s="55" t="s">
        <v>265</v>
      </c>
    </row>
    <row r="137" spans="1:6" ht="12" customHeight="1" x14ac:dyDescent="0.2"/>
    <row r="138" spans="1:6" hidden="1" x14ac:dyDescent="0.2"/>
    <row r="139" spans="1:6" hidden="1" x14ac:dyDescent="0.2"/>
    <row r="140" spans="1:6" hidden="1" x14ac:dyDescent="0.2"/>
    <row r="141" spans="1:6" x14ac:dyDescent="0.2">
      <c r="B141" s="35"/>
    </row>
    <row r="143" spans="1:6" x14ac:dyDescent="0.2">
      <c r="B143" s="35"/>
    </row>
  </sheetData>
  <mergeCells count="18">
    <mergeCell ref="C1:E1"/>
    <mergeCell ref="A3:B3"/>
    <mergeCell ref="A1:B1"/>
    <mergeCell ref="D14:E14"/>
    <mergeCell ref="A2:B2"/>
    <mergeCell ref="D8:E8"/>
    <mergeCell ref="D9:E9"/>
    <mergeCell ref="D10:E10"/>
    <mergeCell ref="D11:E11"/>
    <mergeCell ref="A5:C5"/>
    <mergeCell ref="A15:C15"/>
    <mergeCell ref="D15:E15"/>
    <mergeCell ref="A11:C11"/>
    <mergeCell ref="A16:C16"/>
    <mergeCell ref="A10:C10"/>
    <mergeCell ref="D16:E16"/>
    <mergeCell ref="D12:E12"/>
    <mergeCell ref="D13:E13"/>
  </mergeCells>
  <phoneticPr fontId="0" type="noConversion"/>
  <dataValidations count="1">
    <dataValidation type="whole" allowBlank="1" showErrorMessage="1" errorTitle="ERRORE" error="Inserisci un numero intero" sqref="E3">
      <formula1>0</formula1>
      <formula2>1000</formula2>
    </dataValidation>
  </dataValidations>
  <printOptions horizontalCentered="1"/>
  <pageMargins left="0.35433070866141736" right="0.31496062992125984" top="1.2204724409448819" bottom="1.1417322834645669" header="0.62992125984251968" footer="0.55118110236220474"/>
  <pageSetup paperSize="9" scale="85" orientation="landscape" blackAndWhite="1" r:id="rId1"/>
  <headerFooter alignWithMargins="0">
    <oddHeader>&amp;C&amp;"Arial,Grassetto Corsivo"&amp;12Calcolo diritto fisso 2025</oddHeader>
    <oddFooter>&amp;Ldata stampa: &amp;D</oddFooter>
  </headerFooter>
  <drawing r:id="rId2"/>
  <legacyDrawing r:id="rId3"/>
  <controls>
    <mc:AlternateContent xmlns:mc="http://schemas.openxmlformats.org/markup-compatibility/2006">
      <mc:Choice Requires="x14">
        <control shapeId="1027" r:id="rId4" name="cboTipoImpresa">
          <controlPr defaultSize="0" print="0" autoLine="0" linkedCell="C1" listFillRange="ElencoTipoImpresa" r:id="rId5">
            <anchor moveWithCells="1">
              <from>
                <xdr:col>2</xdr:col>
                <xdr:colOff>0</xdr:colOff>
                <xdr:row>0</xdr:row>
                <xdr:rowOff>19050</xdr:rowOff>
              </from>
              <to>
                <xdr:col>6</xdr:col>
                <xdr:colOff>171450</xdr:colOff>
                <xdr:row>1</xdr:row>
                <xdr:rowOff>0</xdr:rowOff>
              </to>
            </anchor>
          </controlPr>
        </control>
      </mc:Choice>
      <mc:Fallback>
        <control shapeId="1027" r:id="rId4" name="cboTipoImpresa"/>
      </mc:Fallback>
    </mc:AlternateContent>
    <mc:AlternateContent xmlns:mc="http://schemas.openxmlformats.org/markup-compatibility/2006">
      <mc:Choice Requires="x14">
        <control shapeId="1028" r:id="rId6" name="cboFissoPresenzaSede">
          <controlPr defaultSize="0" print="0" autoLine="0" linkedCell="D3" listFillRange="PresenzaSede_2" r:id="rId7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57150</xdr:colOff>
                <xdr:row>4</xdr:row>
                <xdr:rowOff>9525</xdr:rowOff>
              </to>
            </anchor>
          </controlPr>
        </control>
      </mc:Choice>
      <mc:Fallback>
        <control shapeId="1028" r:id="rId6" name="cboFissoPresenzaSede"/>
      </mc:Fallback>
    </mc:AlternateContent>
    <mc:AlternateContent xmlns:mc="http://schemas.openxmlformats.org/markup-compatibility/2006">
      <mc:Choice Requires="x14">
        <control shapeId="1029" r:id="rId8" name="cboFissoCamera">
          <controlPr defaultSize="0" print="0" autoLine="0" linkedCell="A3" listFillRange="ElencoCamere_1" r:id="rId9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2</xdr:col>
                <xdr:colOff>133350</xdr:colOff>
                <xdr:row>4</xdr:row>
                <xdr:rowOff>9525</xdr:rowOff>
              </to>
            </anchor>
          </controlPr>
        </control>
      </mc:Choice>
      <mc:Fallback>
        <control shapeId="1029" r:id="rId8" name="cboFissoCamera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7</vt:i4>
      </vt:variant>
    </vt:vector>
  </HeadingPairs>
  <TitlesOfParts>
    <vt:vector size="9" baseType="lpstr">
      <vt:lpstr>diritto variabile</vt:lpstr>
      <vt:lpstr>diritto fisso</vt:lpstr>
      <vt:lpstr>'diritto fisso'!Area_stampa</vt:lpstr>
      <vt:lpstr>'diritto variabile'!Area_stampa</vt:lpstr>
      <vt:lpstr>ElencoCamere_1</vt:lpstr>
      <vt:lpstr>ElencoCamere_2</vt:lpstr>
      <vt:lpstr>ElencoTipoImpresa</vt:lpstr>
      <vt:lpstr>PresenzaSede_1</vt:lpstr>
      <vt:lpstr>PresenzaSede_2</vt:lpstr>
    </vt:vector>
  </TitlesOfParts>
  <Company>CCIAA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CCIAA</dc:creator>
  <cp:lastModifiedBy>Franca Miano</cp:lastModifiedBy>
  <cp:lastPrinted>2026-05-15T13:07:05Z</cp:lastPrinted>
  <dcterms:created xsi:type="dcterms:W3CDTF">2008-03-19T09:49:04Z</dcterms:created>
  <dcterms:modified xsi:type="dcterms:W3CDTF">2026-05-25T10:05:14Z</dcterms:modified>
</cp:coreProperties>
</file>